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Rach Files\Audit Website\02052020\"/>
    </mc:Choice>
  </mc:AlternateContent>
  <bookViews>
    <workbookView xWindow="0" yWindow="0" windowWidth="19200" windowHeight="10860"/>
  </bookViews>
  <sheets>
    <sheet name="Example ICR Schedule" sheetId="1" r:id="rId1"/>
  </sheets>
  <definedNames>
    <definedName name="_xlnm.Print_Area" localSheetId="0">'Example ICR Schedule'!$B$1:$L$103</definedName>
    <definedName name="_xlnm.Print_Titles" localSheetId="0">'Example ICR Schedule'!$1:$3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47" i="1" l="1"/>
  <c r="F47" i="1"/>
  <c r="F49" i="1" s="1"/>
  <c r="J46" i="1"/>
  <c r="L46" i="1" s="1"/>
  <c r="L45" i="1"/>
  <c r="J45" i="1"/>
  <c r="J44" i="1"/>
  <c r="L44" i="1" s="1"/>
  <c r="L43" i="1"/>
  <c r="J43" i="1"/>
  <c r="J42" i="1"/>
  <c r="L42" i="1" s="1"/>
  <c r="L41" i="1"/>
  <c r="J41" i="1"/>
  <c r="J40" i="1"/>
  <c r="L40" i="1" s="1"/>
  <c r="L39" i="1"/>
  <c r="J39" i="1"/>
  <c r="J38" i="1"/>
  <c r="L38" i="1" s="1"/>
  <c r="L37" i="1"/>
  <c r="J37" i="1"/>
  <c r="F37" i="1"/>
  <c r="J36" i="1"/>
  <c r="L36" i="1" s="1"/>
  <c r="J35" i="1"/>
  <c r="J34" i="1"/>
  <c r="L34" i="1" s="1"/>
  <c r="F33" i="1"/>
  <c r="J33" i="1" s="1"/>
  <c r="L33" i="1" s="1"/>
  <c r="L32" i="1"/>
  <c r="J32" i="1"/>
  <c r="J31" i="1"/>
  <c r="L31" i="1" s="1"/>
  <c r="L30" i="1"/>
  <c r="J30" i="1"/>
  <c r="F30" i="1"/>
  <c r="J29" i="1"/>
  <c r="L29" i="1" s="1"/>
  <c r="J28" i="1"/>
  <c r="J27" i="1"/>
  <c r="L27" i="1" s="1"/>
  <c r="F27" i="1"/>
  <c r="D27" i="1"/>
  <c r="D47" i="1" s="1"/>
  <c r="D49" i="1" s="1"/>
  <c r="J26" i="1"/>
  <c r="L26" i="1" s="1"/>
  <c r="J25" i="1"/>
  <c r="J24" i="1"/>
  <c r="L24" i="1" s="1"/>
  <c r="J23" i="1"/>
  <c r="J47" i="1" s="1"/>
  <c r="J20" i="1"/>
  <c r="H20" i="1"/>
  <c r="H49" i="1" s="1"/>
  <c r="F20" i="1"/>
  <c r="D20" i="1"/>
  <c r="L19" i="1"/>
  <c r="J19" i="1"/>
  <c r="J18" i="1"/>
  <c r="L18" i="1" s="1"/>
  <c r="L17" i="1"/>
  <c r="J17" i="1"/>
  <c r="J16" i="1"/>
  <c r="L16" i="1" s="1"/>
  <c r="L15" i="1"/>
  <c r="J15" i="1"/>
  <c r="J14" i="1"/>
  <c r="L14" i="1" s="1"/>
  <c r="L13" i="1"/>
  <c r="J13" i="1"/>
  <c r="J12" i="1"/>
  <c r="L12" i="1" s="1"/>
  <c r="L11" i="1"/>
  <c r="J11" i="1"/>
  <c r="J7" i="1"/>
  <c r="L35" i="1" s="1"/>
  <c r="L20" i="1" l="1"/>
  <c r="J49" i="1"/>
  <c r="J51" i="1" s="1"/>
  <c r="F51" i="1"/>
  <c r="D51" i="1"/>
  <c r="L7" i="1"/>
  <c r="L23" i="1"/>
  <c r="L25" i="1"/>
  <c r="L28" i="1"/>
  <c r="L47" i="1" l="1"/>
  <c r="L49" i="1"/>
</calcChain>
</file>

<file path=xl/sharedStrings.xml><?xml version="1.0" encoding="utf-8"?>
<sst xmlns="http://schemas.openxmlformats.org/spreadsheetml/2006/main" count="118" uniqueCount="101">
  <si>
    <t>XYZ, Inc.</t>
  </si>
  <si>
    <t>Indirect Cost Rate Schedule</t>
  </si>
  <si>
    <t>For the Year Ended December 31, 2018</t>
  </si>
  <si>
    <t xml:space="preserve"> </t>
  </si>
  <si>
    <t>Description</t>
  </si>
  <si>
    <t>Financial Statement Amount</t>
  </si>
  <si>
    <t>XYZ Adj.</t>
  </si>
  <si>
    <t>WSDOT Adj.</t>
  </si>
  <si>
    <t>Ref.</t>
  </si>
  <si>
    <t xml:space="preserve">Accepted Amount </t>
  </si>
  <si>
    <t>%</t>
  </si>
  <si>
    <t>Direct Labor</t>
  </si>
  <si>
    <t>Indirect Costs:</t>
  </si>
  <si>
    <t>Fringe Benefits</t>
  </si>
  <si>
    <t>Vacation Pay</t>
  </si>
  <si>
    <t>Sick Pay</t>
  </si>
  <si>
    <t>Holiday Pay</t>
  </si>
  <si>
    <t>Incentive Bonus</t>
  </si>
  <si>
    <t>R</t>
  </si>
  <si>
    <t>Payroll Taxes</t>
  </si>
  <si>
    <t>P</t>
  </si>
  <si>
    <t>Health Insurance</t>
  </si>
  <si>
    <t>Workers' Comp. Insurance</t>
  </si>
  <si>
    <t>Profit Sharing (401-K)</t>
  </si>
  <si>
    <t>Severance</t>
  </si>
  <si>
    <t>S</t>
  </si>
  <si>
    <t>Total Fringe Benefits</t>
  </si>
  <si>
    <t>General Overhead</t>
  </si>
  <si>
    <t>Administrative Labor</t>
  </si>
  <si>
    <t>A</t>
  </si>
  <si>
    <t>Bid &amp; Proposal Labor</t>
  </si>
  <si>
    <t>Direct Selling Labor</t>
  </si>
  <si>
    <t>O</t>
  </si>
  <si>
    <t>Labor Variance (Uncomp OT)</t>
  </si>
  <si>
    <t>PR and Advertising Labor</t>
  </si>
  <si>
    <t>I</t>
  </si>
  <si>
    <t>Rent</t>
  </si>
  <si>
    <t>B</t>
  </si>
  <si>
    <t>Maintenance &amp; Repairs</t>
  </si>
  <si>
    <t>Q</t>
  </si>
  <si>
    <t>Automobile</t>
  </si>
  <si>
    <t>C,D,Q</t>
  </si>
  <si>
    <t>Travel</t>
  </si>
  <si>
    <t>C,D</t>
  </si>
  <si>
    <t>Travel - Meals</t>
  </si>
  <si>
    <t>Insurance</t>
  </si>
  <si>
    <t>E,Q</t>
  </si>
  <si>
    <t>Telephone</t>
  </si>
  <si>
    <t>Utilities</t>
  </si>
  <si>
    <t>Taxes &amp; Licenses</t>
  </si>
  <si>
    <t>F</t>
  </si>
  <si>
    <t>Depreciation &amp; Amortization</t>
  </si>
  <si>
    <t>G,Q</t>
  </si>
  <si>
    <t>Dues &amp; Subscriptions</t>
  </si>
  <si>
    <t>H</t>
  </si>
  <si>
    <t>Employee Train/Recruit/Moving</t>
  </si>
  <si>
    <t>J</t>
  </si>
  <si>
    <t>Advertising</t>
  </si>
  <si>
    <t>N</t>
  </si>
  <si>
    <t>Public Relations Expenses</t>
  </si>
  <si>
    <t>N,J</t>
  </si>
  <si>
    <t>Direct Selling Expenses</t>
  </si>
  <si>
    <t>Professional Fees</t>
  </si>
  <si>
    <t>K</t>
  </si>
  <si>
    <t>Interest</t>
  </si>
  <si>
    <t>L</t>
  </si>
  <si>
    <t>Computer</t>
  </si>
  <si>
    <t>Supplies &amp; Miscellaneous</t>
  </si>
  <si>
    <t>M</t>
  </si>
  <si>
    <t>Total General Overhead</t>
  </si>
  <si>
    <t>Total Indirect Costs &amp; Overhead</t>
  </si>
  <si>
    <t>Indirect Cost Rate</t>
  </si>
  <si>
    <t>XYZ, Inc. - In Process</t>
  </si>
  <si>
    <t>"Indirect Cost Rate still subject to WSDOT Audit"</t>
  </si>
  <si>
    <t>References</t>
  </si>
  <si>
    <t>XYZ Adjustments:</t>
  </si>
  <si>
    <t>$225,450 Adjustment for excess executive compensation unallowable per 48 CFR 31.205-6(p)</t>
  </si>
  <si>
    <t>$24,612 Adjustment for unallowable costs of idle capacity per 48 CFR 31.205-17(c)</t>
  </si>
  <si>
    <t>C</t>
  </si>
  <si>
    <t>$40,000 Adjustment to Automobile, $50,000 adjustment to Travel, and $20,000 adjustment to Travel Meals for costs in excess of federal travel regulation unallowable per 48 CFR 31.205-46(a)(2)</t>
  </si>
  <si>
    <t>D</t>
  </si>
  <si>
    <t>$20,000 Adjustment to Automobile, $90,928 adjustment to Travel, and $27,069 adjustment to Travel Meals for inadequate supporting documentation unallowable per 48 CFR 31.201-2(d)</t>
  </si>
  <si>
    <t>E</t>
  </si>
  <si>
    <t>$142,103 Adjustment for key person life insurance unallowable per 48 CFR 31.205-19(e)(2)(v)</t>
  </si>
  <si>
    <t>$141,635 Adjustment for unallowable taxes and licenses per 48 CFR 31.205-41</t>
  </si>
  <si>
    <t>G</t>
  </si>
  <si>
    <t>$7,000 Adjustment for amortization of goodwill unallowable per 48 CFR 31.205-49</t>
  </si>
  <si>
    <t>$1,175 Adjustment for costs of memberships in civic and community organization unallowable per 48 CFR 31.205-1(f)(7).</t>
  </si>
  <si>
    <t>$1,991,435 Adjustment for Advertising and Public relations labor unallowable per 48 CFR 31.205-1.</t>
  </si>
  <si>
    <t>$80,137 Adjustment to Employee Recruitment and $30,000 adjustment to Public Relations for entertainment unallowable per 48 CFR 31.205-14 and Gifts unallowable per 48 CFR 31.205-13</t>
  </si>
  <si>
    <t>$324,271 Adjustment for legal costs in relation to litigation unallowable per 48 CFR 31.205-47(f)(5)</t>
  </si>
  <si>
    <t>$32,443 Adjustment for Interest unallowable per 48 CFR 31.205-20</t>
  </si>
  <si>
    <t>$79,846 Adjustment for Contributions unallowable per 48 CFR 31.205-8</t>
  </si>
  <si>
    <t>$223,751 Adjustment to Advertising and $555,711 adjustment to Public Relations associated expenses unallowable per 48 CFR 31.205-1 and 31.205-38</t>
  </si>
  <si>
    <t>$275,000 Adjustment to Direct Selling Labor and $62,405 adjustment to Direct Selling Expense for unsupported direct selling costs, no documentation available to demonstrate and support "person to person" selling unallowable per 48 CFR 31.205-38(b)(5)</t>
  </si>
  <si>
    <t>$655,049 Directly associated cost adjustment for unallowable advertising, public relations and direct selling labor per 48 CFR 31.201-6(a)</t>
  </si>
  <si>
    <t>$45,858 Adjustment for Auto Allowance unallowable per 48 CFR 31.205-6(m)(2) and 31.201-2(d), documentation of mileage log not available and unable to support and show segregation of business and personal; along with associated cost adjustments to Insurance ($1,556), Maintenance ($997), and Depreciation ($664) per 48 CFR 31.205-46(d) and 31.205-6(m)(2)</t>
  </si>
  <si>
    <t>$234,600 Adjustment for Bonus payments unsupported and not performance based unallowable per 48 CFR 31.205-6</t>
  </si>
  <si>
    <t>$50,000 Adjustment for Severance payment not supported with an established severance policy, unallowable per 48 CFR 31.205-6(g)</t>
  </si>
  <si>
    <t>5010, 5020, 5110, 5120</t>
  </si>
  <si>
    <t>6730, 6740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</si>
</sst>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5" formatCode="&quot;$&quot;#,##0_);\(&quot;$&quot;#,##0\)"/>
    <numFmt numFmtId="43" formatCode="_(* #,##0.00_);_(* \(#,##0.00\);_(* &quot;-&quot;??_);_(@_)"/>
    <numFmt numFmtId="164" formatCode="&quot;$&quot;#,##0"/>
    <numFmt numFmtId="165" formatCode="_(* #,##0_);_(* \(#,##0\);_(* &quot;-&quot;??_);_(@_)"/>
  </numFmts>
  <fonts count="7" x14ac:knownFonts="1">
    <font>
      <sz val="11"/>
      <color theme="1"/>
      <name val="Calibri"/>
      <family val="2"/>
      <scheme val="minor"/>
    </font>
    <font>
      <sz val="10"/>
      <name val="Times New Roman"/>
      <family val="1"/>
    </font>
    <font>
      <sz val="14"/>
      <name val="Times New Roman"/>
      <family val="1"/>
    </font>
    <font>
      <b/>
      <sz val="14"/>
      <name val="Times New Roman"/>
      <family val="1"/>
    </font>
    <font>
      <sz val="12"/>
      <name val="Times New Roman"/>
      <family val="1"/>
    </font>
    <font>
      <b/>
      <sz val="12"/>
      <name val="Times New Roman"/>
      <family val="1"/>
    </font>
    <font>
      <b/>
      <i/>
      <sz val="12"/>
      <name val="Times New Roman"/>
      <family val="1"/>
    </font>
  </fonts>
  <fills count="2">
    <fill>
      <patternFill patternType="none"/>
    </fill>
    <fill>
      <patternFill patternType="gray125"/>
    </fill>
  </fills>
  <borders count="4">
    <border>
      <left/>
      <right/>
      <top/>
      <bottom/>
      <diagonal/>
    </border>
    <border>
      <left/>
      <right/>
      <top/>
      <bottom style="medium">
        <color indexed="64"/>
      </bottom>
      <diagonal/>
    </border>
    <border>
      <left/>
      <right/>
      <top/>
      <bottom style="double">
        <color indexed="64"/>
      </bottom>
      <diagonal/>
    </border>
    <border>
      <left/>
      <right/>
      <top style="thin">
        <color indexed="64"/>
      </top>
      <bottom style="thin">
        <color indexed="64"/>
      </bottom>
      <diagonal/>
    </border>
  </borders>
  <cellStyleXfs count="3">
    <xf numFmtId="0" fontId="0" fillId="0" borderId="0"/>
    <xf numFmtId="0" fontId="1" fillId="0" borderId="0"/>
    <xf numFmtId="43" fontId="1" fillId="0" borderId="0" applyFont="0" applyFill="0" applyBorder="0" applyAlignment="0" applyProtection="0"/>
  </cellStyleXfs>
  <cellXfs count="58">
    <xf numFmtId="0" fontId="0" fillId="0" borderId="0" xfId="0"/>
    <xf numFmtId="0" fontId="2" fillId="0" borderId="0" xfId="1" applyFont="1" applyFill="1"/>
    <xf numFmtId="0" fontId="4" fillId="0" borderId="0" xfId="1" applyFont="1" applyFill="1"/>
    <xf numFmtId="49" fontId="4" fillId="0" borderId="0" xfId="1" applyNumberFormat="1" applyFont="1" applyFill="1" applyAlignment="1">
      <alignment horizontal="right"/>
    </xf>
    <xf numFmtId="0" fontId="5" fillId="0" borderId="0" xfId="1" applyFont="1" applyFill="1" applyAlignment="1">
      <alignment horizontal="center"/>
    </xf>
    <xf numFmtId="0" fontId="5" fillId="0" borderId="0" xfId="1" applyFont="1" applyFill="1" applyBorder="1" applyAlignment="1">
      <alignment horizontal="center"/>
    </xf>
    <xf numFmtId="49" fontId="4" fillId="0" borderId="1" xfId="1" applyNumberFormat="1" applyFont="1" applyFill="1" applyBorder="1" applyAlignment="1">
      <alignment horizontal="right"/>
    </xf>
    <xf numFmtId="0" fontId="5" fillId="0" borderId="1" xfId="1" applyFont="1" applyFill="1" applyBorder="1" applyAlignment="1">
      <alignment horizontal="center"/>
    </xf>
    <xf numFmtId="0" fontId="5" fillId="0" borderId="1" xfId="1" applyFont="1" applyFill="1" applyBorder="1" applyAlignment="1">
      <alignment horizontal="center" wrapText="1"/>
    </xf>
    <xf numFmtId="10" fontId="5" fillId="0" borderId="1" xfId="1" applyNumberFormat="1" applyFont="1" applyFill="1" applyBorder="1" applyAlignment="1">
      <alignment horizontal="center"/>
    </xf>
    <xf numFmtId="37" fontId="4" fillId="0" borderId="0" xfId="1" applyNumberFormat="1" applyFont="1" applyFill="1" applyAlignment="1">
      <alignment horizontal="center"/>
    </xf>
    <xf numFmtId="37" fontId="4" fillId="0" borderId="0" xfId="1" applyNumberFormat="1" applyFont="1" applyFill="1" applyBorder="1" applyAlignment="1">
      <alignment horizontal="center"/>
    </xf>
    <xf numFmtId="37" fontId="4" fillId="0" borderId="0" xfId="1" applyNumberFormat="1" applyFont="1" applyFill="1" applyAlignment="1">
      <alignment wrapText="1"/>
    </xf>
    <xf numFmtId="37" fontId="4" fillId="0" borderId="0" xfId="1" applyNumberFormat="1" applyFont="1" applyFill="1" applyBorder="1" applyAlignment="1">
      <alignment wrapText="1"/>
    </xf>
    <xf numFmtId="37" fontId="4" fillId="0" borderId="0" xfId="1" applyNumberFormat="1" applyFont="1" applyFill="1" applyAlignment="1">
      <alignment horizontal="center" wrapText="1"/>
    </xf>
    <xf numFmtId="37" fontId="5" fillId="0" borderId="0" xfId="1" applyNumberFormat="1" applyFont="1" applyFill="1" applyAlignment="1">
      <alignment horizontal="center" wrapText="1"/>
    </xf>
    <xf numFmtId="10" fontId="4" fillId="0" borderId="0" xfId="1" applyNumberFormat="1" applyFont="1" applyFill="1" applyAlignment="1">
      <alignment horizontal="center"/>
    </xf>
    <xf numFmtId="49" fontId="5" fillId="0" borderId="0" xfId="1" applyNumberFormat="1" applyFont="1" applyFill="1" applyAlignment="1">
      <alignment horizontal="left"/>
    </xf>
    <xf numFmtId="0" fontId="5" fillId="0" borderId="0" xfId="1" applyFont="1" applyFill="1"/>
    <xf numFmtId="5" fontId="4" fillId="0" borderId="2" xfId="1" applyNumberFormat="1" applyFont="1" applyFill="1" applyBorder="1"/>
    <xf numFmtId="5" fontId="4" fillId="0" borderId="0" xfId="1" applyNumberFormat="1" applyFont="1" applyFill="1" applyBorder="1"/>
    <xf numFmtId="5" fontId="4" fillId="0" borderId="0" xfId="1" applyNumberFormat="1" applyFont="1" applyFill="1" applyAlignment="1"/>
    <xf numFmtId="5" fontId="4" fillId="0" borderId="0" xfId="1" applyNumberFormat="1" applyFont="1" applyFill="1" applyBorder="1" applyAlignment="1">
      <alignment wrapText="1"/>
    </xf>
    <xf numFmtId="5" fontId="4" fillId="0" borderId="0" xfId="1" applyNumberFormat="1" applyFont="1" applyFill="1" applyAlignment="1">
      <alignment horizontal="center" wrapText="1"/>
    </xf>
    <xf numFmtId="5" fontId="4" fillId="0" borderId="2" xfId="1" applyNumberFormat="1" applyFont="1" applyFill="1" applyBorder="1" applyAlignment="1"/>
    <xf numFmtId="164" fontId="4" fillId="0" borderId="0" xfId="1" applyNumberFormat="1" applyFont="1" applyFill="1" applyBorder="1" applyAlignment="1">
      <alignment wrapText="1"/>
    </xf>
    <xf numFmtId="10" fontId="4" fillId="0" borderId="0" xfId="1" applyNumberFormat="1" applyFont="1" applyFill="1"/>
    <xf numFmtId="5" fontId="4" fillId="0" borderId="0" xfId="1" applyNumberFormat="1" applyFont="1" applyFill="1" applyAlignment="1">
      <alignment horizontal="center"/>
    </xf>
    <xf numFmtId="5" fontId="4" fillId="0" borderId="0" xfId="1" applyNumberFormat="1" applyFont="1" applyFill="1" applyBorder="1" applyAlignment="1">
      <alignment horizontal="center"/>
    </xf>
    <xf numFmtId="5" fontId="4" fillId="0" borderId="0" xfId="1" applyNumberFormat="1" applyFont="1" applyFill="1" applyAlignment="1">
      <alignment wrapText="1"/>
    </xf>
    <xf numFmtId="5" fontId="4" fillId="0" borderId="0" xfId="1" applyNumberFormat="1" applyFont="1" applyFill="1"/>
    <xf numFmtId="164" fontId="4" fillId="0" borderId="0" xfId="1" applyNumberFormat="1" applyFont="1" applyFill="1" applyAlignment="1">
      <alignment wrapText="1"/>
    </xf>
    <xf numFmtId="165" fontId="4" fillId="0" borderId="0" xfId="2" applyNumberFormat="1" applyFont="1" applyFill="1"/>
    <xf numFmtId="165" fontId="4" fillId="0" borderId="0" xfId="2" applyNumberFormat="1" applyFont="1" applyFill="1" applyAlignment="1"/>
    <xf numFmtId="37" fontId="4" fillId="0" borderId="0" xfId="1" applyNumberFormat="1" applyFont="1" applyFill="1"/>
    <xf numFmtId="37" fontId="4" fillId="0" borderId="0" xfId="1" applyNumberFormat="1" applyFont="1" applyFill="1" applyAlignment="1"/>
    <xf numFmtId="37" fontId="4" fillId="0" borderId="0" xfId="1" applyNumberFormat="1" applyFont="1" applyFill="1" applyBorder="1"/>
    <xf numFmtId="3" fontId="4" fillId="0" borderId="0" xfId="1" applyNumberFormat="1" applyFont="1" applyFill="1" applyAlignment="1">
      <alignment wrapText="1"/>
    </xf>
    <xf numFmtId="49" fontId="5" fillId="0" borderId="0" xfId="1" applyNumberFormat="1" applyFont="1" applyFill="1" applyAlignment="1">
      <alignment horizontal="right"/>
    </xf>
    <xf numFmtId="37" fontId="4" fillId="0" borderId="0" xfId="1" applyNumberFormat="1" applyFont="1" applyFill="1" applyBorder="1" applyAlignment="1"/>
    <xf numFmtId="5" fontId="4" fillId="0" borderId="3" xfId="1" applyNumberFormat="1" applyFont="1" applyFill="1" applyBorder="1"/>
    <xf numFmtId="5" fontId="4" fillId="0" borderId="0" xfId="1" applyNumberFormat="1" applyFont="1" applyFill="1" applyBorder="1" applyAlignment="1">
      <alignment horizontal="center" wrapText="1"/>
    </xf>
    <xf numFmtId="10" fontId="4" fillId="0" borderId="3" xfId="1" applyNumberFormat="1" applyFont="1" applyFill="1" applyBorder="1"/>
    <xf numFmtId="165" fontId="4" fillId="0" borderId="0" xfId="2" applyNumberFormat="1" applyFont="1" applyFill="1" applyAlignment="1">
      <alignment horizontal="right"/>
    </xf>
    <xf numFmtId="164" fontId="4" fillId="0" borderId="0" xfId="1" applyNumberFormat="1" applyFont="1" applyFill="1" applyBorder="1"/>
    <xf numFmtId="10" fontId="4" fillId="0" borderId="0" xfId="1" applyNumberFormat="1" applyFont="1" applyFill="1" applyBorder="1"/>
    <xf numFmtId="10" fontId="4" fillId="0" borderId="0" xfId="1" applyNumberFormat="1" applyFont="1" applyFill="1" applyBorder="1" applyAlignment="1"/>
    <xf numFmtId="10" fontId="4" fillId="0" borderId="0" xfId="1" applyNumberFormat="1" applyFont="1" applyFill="1" applyAlignment="1"/>
    <xf numFmtId="10" fontId="5" fillId="0" borderId="2" xfId="1" applyNumberFormat="1" applyFont="1" applyFill="1" applyBorder="1" applyAlignment="1"/>
    <xf numFmtId="10" fontId="5" fillId="0" borderId="0" xfId="1" applyNumberFormat="1" applyFont="1" applyFill="1" applyBorder="1" applyAlignment="1"/>
    <xf numFmtId="0" fontId="6" fillId="0" borderId="0" xfId="1" applyFont="1" applyFill="1" applyAlignment="1">
      <alignment horizontal="center"/>
    </xf>
    <xf numFmtId="0" fontId="6" fillId="0" borderId="0" xfId="1" applyFont="1" applyFill="1" applyBorder="1" applyAlignment="1">
      <alignment horizontal="center"/>
    </xf>
    <xf numFmtId="37" fontId="5" fillId="0" borderId="0" xfId="1" applyNumberFormat="1" applyFont="1" applyFill="1"/>
    <xf numFmtId="49" fontId="4" fillId="0" borderId="0" xfId="1" applyNumberFormat="1" applyFont="1" applyFill="1" applyAlignment="1">
      <alignment horizontal="center"/>
    </xf>
    <xf numFmtId="0" fontId="4" fillId="0" borderId="0" xfId="1" applyFont="1" applyFill="1" applyAlignment="1">
      <alignment horizontal="left" vertical="top" wrapText="1"/>
    </xf>
    <xf numFmtId="49" fontId="3" fillId="0" borderId="0" xfId="1" applyNumberFormat="1" applyFont="1" applyFill="1" applyAlignment="1">
      <alignment horizontal="center"/>
    </xf>
    <xf numFmtId="37" fontId="6" fillId="0" borderId="0" xfId="1" applyNumberFormat="1" applyFont="1" applyFill="1" applyAlignment="1">
      <alignment horizontal="center"/>
    </xf>
    <xf numFmtId="0" fontId="6" fillId="0" borderId="0" xfId="1" applyFont="1" applyFill="1" applyAlignment="1">
      <alignment horizontal="center"/>
    </xf>
  </cellXfs>
  <cellStyles count="3">
    <cellStyle name="Comma 2" xfId="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209550</xdr:colOff>
      <xdr:row>90</xdr:row>
      <xdr:rowOff>40033</xdr:rowOff>
    </xdr:from>
    <xdr:to>
      <xdr:col>11</xdr:col>
      <xdr:colOff>400050</xdr:colOff>
      <xdr:row>100</xdr:row>
      <xdr:rowOff>9525</xdr:rowOff>
    </xdr:to>
    <xdr:sp macro="" textlink="">
      <xdr:nvSpPr>
        <xdr:cNvPr id="2" name="TextBox 1"/>
        <xdr:cNvSpPr txBox="1"/>
      </xdr:nvSpPr>
      <xdr:spPr>
        <a:xfrm>
          <a:off x="209550" y="18575683"/>
          <a:ext cx="8562975" cy="1969742"/>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Note:</a:t>
          </a:r>
          <a:r>
            <a:rPr lang="en-US" sz="1100" b="1" baseline="0"/>
            <a:t>  </a:t>
          </a:r>
          <a:r>
            <a:rPr lang="en-US" sz="1100" b="1" i="1" baseline="0">
              <a:solidFill>
                <a:schemeClr val="dk1"/>
              </a:solidFill>
              <a:effectLst/>
              <a:latin typeface="+mn-lt"/>
              <a:ea typeface="+mn-ea"/>
              <a:cs typeface="+mn-cs"/>
            </a:rPr>
            <a:t>This is just an example of the format</a:t>
          </a:r>
          <a:endParaRPr lang="en-US" sz="1100" b="1" i="1" baseline="0"/>
        </a:p>
        <a:p>
          <a:endParaRPr lang="en-US" sz="1100" baseline="0"/>
        </a:p>
        <a:p>
          <a:r>
            <a:rPr lang="en-US" sz="1100" baseline="0"/>
            <a:t>1.  Your Financial Statement Account titles will likely differ.  Feel free to map the Financial Statement Amount titles to your trial balance and/or financials whatever level of detail makes the most sense (generally more detail is better)  Add rows and copy formulas.  Also ensure your Financial Statement Amount column ties to your trial balance/Financial Statements</a:t>
          </a:r>
        </a:p>
        <a:p>
          <a:endParaRPr lang="en-US" sz="1100" baseline="0"/>
        </a:p>
        <a:p>
          <a:r>
            <a:rPr lang="en-US" sz="1100"/>
            <a:t>2.  Please update</a:t>
          </a:r>
          <a:r>
            <a:rPr lang="en-US" sz="1100" baseline="0"/>
            <a:t> and only use FAR references based on your firm's information.  (For example; if you only have three adjustments you would have reference letters A, B, &amp; C listed with the appropriate verbiage/FAR reference)</a:t>
          </a:r>
        </a:p>
        <a:p>
          <a:endParaRPr lang="en-US" sz="1100" baseline="0"/>
        </a:p>
        <a:p>
          <a:pPr marL="0" marR="0" lvl="0" indent="0" defTabSz="914400" eaLnBrk="1" fontAlgn="auto" latinLnBrk="0" hangingPunct="1">
            <a:lnSpc>
              <a:spcPct val="100000"/>
            </a:lnSpc>
            <a:spcBef>
              <a:spcPts val="0"/>
            </a:spcBef>
            <a:spcAft>
              <a:spcPts val="0"/>
            </a:spcAft>
            <a:buClrTx/>
            <a:buSzTx/>
            <a:buFontTx/>
            <a:buNone/>
            <a:tabLst/>
            <a:defRPr/>
          </a:pPr>
          <a:r>
            <a:rPr lang="en-US" sz="1100" baseline="0">
              <a:solidFill>
                <a:schemeClr val="dk1"/>
              </a:solidFill>
              <a:effectLst/>
              <a:latin typeface="+mn-lt"/>
              <a:ea typeface="+mn-ea"/>
              <a:cs typeface="+mn-cs"/>
            </a:rPr>
            <a:t>3.  Your chart of accounts will likely differ in the chronological order of accounts.  Account numbers are shown here for demonstration purposes only.  Account numbers are not required to be listed on the ICR schedule.</a:t>
          </a:r>
          <a:endParaRPr lang="en-US">
            <a:effectLst/>
          </a:endParaRPr>
        </a:p>
        <a:p>
          <a:endParaRPr lang="en-US" sz="1100"/>
        </a:p>
      </xdr:txBody>
    </xdr:sp>
    <xdr:clientData/>
  </xdr:twoCellAnchor>
  <xdr:twoCellAnchor>
    <xdr:from>
      <xdr:col>12</xdr:col>
      <xdr:colOff>173935</xdr:colOff>
      <xdr:row>0</xdr:row>
      <xdr:rowOff>24847</xdr:rowOff>
    </xdr:from>
    <xdr:to>
      <xdr:col>19</xdr:col>
      <xdr:colOff>319985</xdr:colOff>
      <xdr:row>11</xdr:row>
      <xdr:rowOff>190500</xdr:rowOff>
    </xdr:to>
    <xdr:sp macro="" textlink="">
      <xdr:nvSpPr>
        <xdr:cNvPr id="3" name="TextBox 2"/>
        <xdr:cNvSpPr txBox="1"/>
      </xdr:nvSpPr>
      <xdr:spPr>
        <a:xfrm>
          <a:off x="9346510" y="24847"/>
          <a:ext cx="4413250" cy="2966003"/>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Note:</a:t>
          </a:r>
          <a:r>
            <a:rPr lang="en-US" sz="1100" b="1" baseline="0"/>
            <a:t>  </a:t>
          </a:r>
          <a:r>
            <a:rPr lang="en-US" sz="1100" b="1" i="1" baseline="0">
              <a:solidFill>
                <a:schemeClr val="dk1"/>
              </a:solidFill>
              <a:effectLst/>
              <a:latin typeface="+mn-lt"/>
              <a:ea typeface="+mn-ea"/>
              <a:cs typeface="+mn-cs"/>
            </a:rPr>
            <a:t>This is just an example of the format</a:t>
          </a:r>
          <a:endParaRPr lang="en-US" sz="1100" b="1" i="1" baseline="0"/>
        </a:p>
        <a:p>
          <a:endParaRPr lang="en-US" sz="1100" baseline="0"/>
        </a:p>
        <a:p>
          <a:r>
            <a:rPr lang="en-US" sz="1100" baseline="0"/>
            <a:t>1.  Your Financial Statement Account titles will likely differ.  Please map the Financial Statement Amount titles to your trial balance and/or financials whatever level of detail makes the most sense (generally more detail is better)  Add rows and copy formulas.  Also ensure your Financial Statement Amount column ties to your trial balance/Financial Statements</a:t>
          </a:r>
        </a:p>
        <a:p>
          <a:endParaRPr lang="en-US" sz="1100" baseline="0"/>
        </a:p>
        <a:p>
          <a:r>
            <a:rPr lang="en-US" sz="1100"/>
            <a:t>2.  Please update</a:t>
          </a:r>
          <a:r>
            <a:rPr lang="en-US" sz="1100" baseline="0"/>
            <a:t> and only use FAR references based on your firm's information.  (For example; if you only have three adjustments you would have reference letters A, B, &amp; C listed with the appropriate verbiage/FAR reference)</a:t>
          </a:r>
        </a:p>
        <a:p>
          <a:endParaRPr lang="en-US" sz="1100" baseline="0"/>
        </a:p>
        <a:p>
          <a:r>
            <a:rPr lang="en-US" sz="1100" baseline="0"/>
            <a:t>3.  Your chart of accounts will likely differ in the chronological order of accounts.  Account numbers are shown here for demonstration purposes only.  Account numbers are not required to be listed on the ICR schedule.</a:t>
          </a:r>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45"/>
  <sheetViews>
    <sheetView tabSelected="1" topLeftCell="A22" zoomScaleNormal="100" workbookViewId="0">
      <selection activeCell="A53" sqref="A53"/>
    </sheetView>
  </sheetViews>
  <sheetFormatPr defaultRowHeight="15" x14ac:dyDescent="0.25"/>
  <cols>
    <col min="1" max="1" width="5.5703125" bestFit="1" customWidth="1"/>
    <col min="2" max="2" width="4.42578125" customWidth="1"/>
    <col min="3" max="3" width="39.140625" customWidth="1"/>
    <col min="4" max="4" width="16.140625" customWidth="1"/>
    <col min="5" max="5" width="0.85546875" customWidth="1"/>
    <col min="6" max="6" width="17.5703125" customWidth="1"/>
    <col min="7" max="7" width="0.85546875" customWidth="1"/>
    <col min="8" max="8" width="12.85546875" customWidth="1"/>
    <col min="9" max="9" width="7.140625" bestFit="1" customWidth="1"/>
    <col min="10" max="10" width="19.28515625" customWidth="1"/>
    <col min="11" max="11" width="1.7109375" customWidth="1"/>
    <col min="12" max="12" width="12" customWidth="1"/>
  </cols>
  <sheetData>
    <row r="1" spans="1:12" s="1" customFormat="1" ht="19.5" customHeight="1" x14ac:dyDescent="0.3">
      <c r="B1" s="55" t="s">
        <v>0</v>
      </c>
      <c r="C1" s="55"/>
      <c r="D1" s="55"/>
      <c r="E1" s="55"/>
      <c r="F1" s="55"/>
      <c r="G1" s="55"/>
      <c r="H1" s="55"/>
      <c r="I1" s="55"/>
      <c r="J1" s="55"/>
      <c r="K1" s="55"/>
      <c r="L1" s="55"/>
    </row>
    <row r="2" spans="1:12" s="1" customFormat="1" ht="18.75" customHeight="1" x14ac:dyDescent="0.3">
      <c r="B2" s="55" t="s">
        <v>1</v>
      </c>
      <c r="C2" s="55"/>
      <c r="D2" s="55"/>
      <c r="E2" s="55"/>
      <c r="F2" s="55"/>
      <c r="G2" s="55"/>
      <c r="H2" s="55"/>
      <c r="I2" s="55"/>
      <c r="J2" s="55"/>
      <c r="K2" s="55"/>
      <c r="L2" s="55"/>
    </row>
    <row r="3" spans="1:12" s="1" customFormat="1" ht="18" customHeight="1" x14ac:dyDescent="0.3">
      <c r="B3" s="55" t="s">
        <v>2</v>
      </c>
      <c r="C3" s="55"/>
      <c r="D3" s="55"/>
      <c r="E3" s="55"/>
      <c r="F3" s="55"/>
      <c r="G3" s="55"/>
      <c r="H3" s="55"/>
      <c r="I3" s="55"/>
      <c r="J3" s="55"/>
      <c r="K3" s="55"/>
      <c r="L3" s="55"/>
    </row>
    <row r="4" spans="1:12" s="2" customFormat="1" ht="15.75" x14ac:dyDescent="0.25">
      <c r="B4" s="3"/>
      <c r="C4" s="4"/>
      <c r="D4" s="4"/>
      <c r="E4" s="5"/>
      <c r="F4" s="4" t="s">
        <v>3</v>
      </c>
      <c r="G4" s="5"/>
      <c r="H4" s="4"/>
      <c r="I4" s="4"/>
      <c r="J4" s="4"/>
      <c r="K4" s="4"/>
      <c r="L4" s="4"/>
    </row>
    <row r="5" spans="1:12" s="2" customFormat="1" ht="54" customHeight="1" thickBot="1" x14ac:dyDescent="0.3">
      <c r="B5" s="6"/>
      <c r="C5" s="7" t="s">
        <v>4</v>
      </c>
      <c r="D5" s="8" t="s">
        <v>5</v>
      </c>
      <c r="E5" s="8"/>
      <c r="F5" s="8" t="s">
        <v>6</v>
      </c>
      <c r="G5" s="7"/>
      <c r="H5" s="8" t="s">
        <v>7</v>
      </c>
      <c r="I5" s="7" t="s">
        <v>8</v>
      </c>
      <c r="J5" s="8" t="s">
        <v>9</v>
      </c>
      <c r="K5" s="7"/>
      <c r="L5" s="9" t="s">
        <v>10</v>
      </c>
    </row>
    <row r="6" spans="1:12" s="2" customFormat="1" ht="15.75" x14ac:dyDescent="0.25">
      <c r="B6" s="3"/>
      <c r="D6" s="10"/>
      <c r="E6" s="11"/>
      <c r="F6" s="12"/>
      <c r="G6" s="13"/>
      <c r="H6" s="12"/>
      <c r="I6" s="14"/>
      <c r="J6" s="15"/>
      <c r="K6" s="12"/>
      <c r="L6" s="16"/>
    </row>
    <row r="7" spans="1:12" s="2" customFormat="1" ht="16.5" thickBot="1" x14ac:dyDescent="0.3">
      <c r="A7" s="2" t="s">
        <v>99</v>
      </c>
      <c r="B7" s="17" t="s">
        <v>11</v>
      </c>
      <c r="C7" s="18"/>
      <c r="D7" s="19">
        <v>20222071</v>
      </c>
      <c r="E7" s="20"/>
      <c r="F7" s="21"/>
      <c r="G7" s="22"/>
      <c r="H7" s="21"/>
      <c r="I7" s="23"/>
      <c r="J7" s="24">
        <f>D7+F7+H7</f>
        <v>20222071</v>
      </c>
      <c r="K7" s="25"/>
      <c r="L7" s="26">
        <f>J7/J7</f>
        <v>1</v>
      </c>
    </row>
    <row r="8" spans="1:12" s="2" customFormat="1" ht="16.5" thickTop="1" x14ac:dyDescent="0.25">
      <c r="B8" s="3"/>
      <c r="D8" s="27"/>
      <c r="E8" s="28"/>
      <c r="F8" s="29"/>
      <c r="G8" s="22"/>
      <c r="H8" s="29"/>
      <c r="I8" s="23"/>
      <c r="J8" s="29"/>
      <c r="K8" s="12"/>
      <c r="L8" s="16"/>
    </row>
    <row r="9" spans="1:12" s="2" customFormat="1" ht="15.75" x14ac:dyDescent="0.25">
      <c r="B9" s="17" t="s">
        <v>12</v>
      </c>
      <c r="D9" s="27"/>
      <c r="E9" s="28"/>
      <c r="F9" s="29"/>
      <c r="G9" s="22"/>
      <c r="H9" s="29"/>
      <c r="I9" s="23"/>
      <c r="J9" s="29"/>
      <c r="K9" s="12"/>
      <c r="L9" s="16"/>
    </row>
    <row r="10" spans="1:12" s="2" customFormat="1" ht="14.25" customHeight="1" x14ac:dyDescent="0.25">
      <c r="B10" s="17" t="s">
        <v>13</v>
      </c>
      <c r="C10" s="18"/>
      <c r="D10" s="27"/>
      <c r="E10" s="28"/>
      <c r="F10" s="29"/>
      <c r="G10" s="22"/>
      <c r="H10" s="29"/>
      <c r="I10" s="23"/>
      <c r="J10" s="29"/>
      <c r="K10" s="12"/>
      <c r="L10" s="16"/>
    </row>
    <row r="11" spans="1:12" s="2" customFormat="1" ht="15.75" x14ac:dyDescent="0.25">
      <c r="A11" s="2">
        <v>6780</v>
      </c>
      <c r="B11" s="3"/>
      <c r="C11" s="2" t="s">
        <v>14</v>
      </c>
      <c r="D11" s="30">
        <v>1719636</v>
      </c>
      <c r="E11" s="20"/>
      <c r="F11" s="21"/>
      <c r="G11" s="22"/>
      <c r="H11" s="21"/>
      <c r="I11" s="23"/>
      <c r="J11" s="21">
        <f t="shared" ref="J11:J19" si="0">D11+F11+H11</f>
        <v>1719636</v>
      </c>
      <c r="K11" s="31"/>
      <c r="L11" s="26">
        <f t="shared" ref="L11:L19" si="1">J11/$J$7</f>
        <v>8.5037580967844487E-2</v>
      </c>
    </row>
    <row r="12" spans="1:12" s="2" customFormat="1" ht="15.75" x14ac:dyDescent="0.25">
      <c r="A12" s="2">
        <v>6770</v>
      </c>
      <c r="B12" s="3"/>
      <c r="C12" s="2" t="s">
        <v>15</v>
      </c>
      <c r="D12" s="32">
        <v>515890.8</v>
      </c>
      <c r="E12" s="20"/>
      <c r="F12" s="21"/>
      <c r="G12" s="22"/>
      <c r="H12" s="21"/>
      <c r="I12" s="23"/>
      <c r="J12" s="33">
        <f t="shared" si="0"/>
        <v>515890.8</v>
      </c>
      <c r="K12" s="31"/>
      <c r="L12" s="26">
        <f t="shared" si="1"/>
        <v>2.5511274290353346E-2</v>
      </c>
    </row>
    <row r="13" spans="1:12" s="2" customFormat="1" ht="15.75" x14ac:dyDescent="0.25">
      <c r="A13" s="2">
        <v>6720</v>
      </c>
      <c r="B13" s="3"/>
      <c r="C13" s="2" t="s">
        <v>16</v>
      </c>
      <c r="D13" s="32">
        <v>1203745</v>
      </c>
      <c r="E13" s="20"/>
      <c r="F13" s="21"/>
      <c r="G13" s="22"/>
      <c r="H13" s="21"/>
      <c r="I13" s="23"/>
      <c r="J13" s="33">
        <f t="shared" si="0"/>
        <v>1203745</v>
      </c>
      <c r="K13" s="31"/>
      <c r="L13" s="26">
        <f t="shared" si="1"/>
        <v>5.9526296787307295E-2</v>
      </c>
    </row>
    <row r="14" spans="1:12" s="2" customFormat="1" ht="15.75" x14ac:dyDescent="0.25">
      <c r="A14" s="2" t="s">
        <v>100</v>
      </c>
      <c r="B14" s="3"/>
      <c r="C14" s="2" t="s">
        <v>17</v>
      </c>
      <c r="D14" s="34">
        <v>481005</v>
      </c>
      <c r="E14" s="20"/>
      <c r="F14" s="21">
        <v>-234600</v>
      </c>
      <c r="G14" s="22"/>
      <c r="H14" s="35"/>
      <c r="I14" s="27" t="s">
        <v>18</v>
      </c>
      <c r="J14" s="35">
        <f t="shared" si="0"/>
        <v>246405</v>
      </c>
      <c r="K14" s="31"/>
      <c r="L14" s="26">
        <f t="shared" si="1"/>
        <v>1.2184953756714632E-2</v>
      </c>
    </row>
    <row r="15" spans="1:12" s="2" customFormat="1" ht="15.75" x14ac:dyDescent="0.25">
      <c r="A15" s="2">
        <v>7100</v>
      </c>
      <c r="B15" s="3"/>
      <c r="C15" s="2" t="s">
        <v>19</v>
      </c>
      <c r="D15" s="34">
        <v>2450777</v>
      </c>
      <c r="E15" s="36"/>
      <c r="F15" s="35">
        <v>-655049</v>
      </c>
      <c r="G15" s="13"/>
      <c r="H15" s="35"/>
      <c r="I15" s="14" t="s">
        <v>20</v>
      </c>
      <c r="J15" s="35">
        <f t="shared" si="0"/>
        <v>1795728</v>
      </c>
      <c r="K15" s="37"/>
      <c r="L15" s="26">
        <f t="shared" si="1"/>
        <v>8.8800400315081476E-2</v>
      </c>
    </row>
    <row r="16" spans="1:12" s="2" customFormat="1" ht="15.75" x14ac:dyDescent="0.25">
      <c r="A16" s="2">
        <v>6710</v>
      </c>
      <c r="B16" s="38"/>
      <c r="C16" s="2" t="s">
        <v>21</v>
      </c>
      <c r="D16" s="34">
        <v>2638816</v>
      </c>
      <c r="E16" s="36"/>
      <c r="F16" s="35"/>
      <c r="G16" s="13"/>
      <c r="H16" s="35"/>
      <c r="I16" s="14"/>
      <c r="J16" s="35">
        <f t="shared" si="0"/>
        <v>2638816</v>
      </c>
      <c r="K16" s="37"/>
      <c r="L16" s="26">
        <f t="shared" si="1"/>
        <v>0.13049187692002465</v>
      </c>
    </row>
    <row r="17" spans="1:12" s="2" customFormat="1" ht="15.75" x14ac:dyDescent="0.25">
      <c r="A17" s="2">
        <v>6790</v>
      </c>
      <c r="B17" s="3"/>
      <c r="C17" s="2" t="s">
        <v>22</v>
      </c>
      <c r="D17" s="34">
        <v>304215</v>
      </c>
      <c r="E17" s="36"/>
      <c r="F17" s="35"/>
      <c r="G17" s="13"/>
      <c r="H17" s="35"/>
      <c r="I17" s="14"/>
      <c r="J17" s="35">
        <f t="shared" si="0"/>
        <v>304215</v>
      </c>
      <c r="K17" s="37"/>
      <c r="L17" s="26">
        <f t="shared" si="1"/>
        <v>1.5043711398303369E-2</v>
      </c>
    </row>
    <row r="18" spans="1:12" s="2" customFormat="1" ht="15.75" x14ac:dyDescent="0.25">
      <c r="A18" s="2">
        <v>6750</v>
      </c>
      <c r="B18" s="3"/>
      <c r="C18" s="2" t="s">
        <v>23</v>
      </c>
      <c r="D18" s="34">
        <v>1090033</v>
      </c>
      <c r="E18" s="36"/>
      <c r="F18" s="39"/>
      <c r="G18" s="13"/>
      <c r="H18" s="39"/>
      <c r="I18" s="14"/>
      <c r="J18" s="35">
        <f t="shared" si="0"/>
        <v>1090033</v>
      </c>
      <c r="K18" s="37"/>
      <c r="L18" s="26">
        <f t="shared" si="1"/>
        <v>5.3903133858050442E-2</v>
      </c>
    </row>
    <row r="19" spans="1:12" s="2" customFormat="1" ht="15.75" x14ac:dyDescent="0.25">
      <c r="A19" s="2">
        <v>6760</v>
      </c>
      <c r="B19" s="3"/>
      <c r="C19" s="2" t="s">
        <v>24</v>
      </c>
      <c r="D19" s="34">
        <v>198165</v>
      </c>
      <c r="E19" s="36"/>
      <c r="F19" s="39">
        <v>-50000</v>
      </c>
      <c r="G19" s="13"/>
      <c r="H19" s="39"/>
      <c r="I19" s="14" t="s">
        <v>25</v>
      </c>
      <c r="J19" s="35">
        <f t="shared" si="0"/>
        <v>148165</v>
      </c>
      <c r="K19" s="37"/>
      <c r="L19" s="26">
        <f t="shared" si="1"/>
        <v>7.3268954500258655E-3</v>
      </c>
    </row>
    <row r="20" spans="1:12" s="2" customFormat="1" ht="15.75" x14ac:dyDescent="0.25">
      <c r="B20" s="17" t="s">
        <v>26</v>
      </c>
      <c r="C20" s="18"/>
      <c r="D20" s="40">
        <f>SUM(D11:D19)</f>
        <v>10602282.800000001</v>
      </c>
      <c r="E20" s="20"/>
      <c r="F20" s="40">
        <f>SUM(F11:F19)</f>
        <v>-939649</v>
      </c>
      <c r="G20" s="22"/>
      <c r="H20" s="40">
        <f>SUM(H11:H19)</f>
        <v>0</v>
      </c>
      <c r="I20" s="41"/>
      <c r="J20" s="40">
        <f>SUM(J11:J19)</f>
        <v>9662633.8000000007</v>
      </c>
      <c r="K20" s="37"/>
      <c r="L20" s="42">
        <f>SUM(L11:L19)</f>
        <v>0.47782612374370553</v>
      </c>
    </row>
    <row r="21" spans="1:12" s="2" customFormat="1" ht="15.75" x14ac:dyDescent="0.25">
      <c r="B21" s="3"/>
      <c r="D21" s="30"/>
      <c r="E21" s="20"/>
      <c r="F21" s="29"/>
      <c r="G21" s="22"/>
      <c r="H21" s="29"/>
      <c r="I21" s="23"/>
      <c r="J21" s="29"/>
      <c r="K21" s="37"/>
      <c r="L21" s="26"/>
    </row>
    <row r="22" spans="1:12" s="2" customFormat="1" ht="15.75" x14ac:dyDescent="0.25">
      <c r="B22" s="17" t="s">
        <v>27</v>
      </c>
      <c r="C22" s="18"/>
      <c r="D22" s="30"/>
      <c r="E22" s="20"/>
      <c r="F22" s="29"/>
      <c r="G22" s="22"/>
      <c r="H22" s="29"/>
      <c r="I22" s="23"/>
      <c r="J22" s="29"/>
      <c r="K22" s="37"/>
      <c r="L22" s="26"/>
    </row>
    <row r="23" spans="1:12" s="2" customFormat="1" ht="15.75" x14ac:dyDescent="0.25">
      <c r="A23" s="2">
        <v>6010</v>
      </c>
      <c r="B23" s="3"/>
      <c r="C23" s="2" t="s">
        <v>28</v>
      </c>
      <c r="D23" s="30">
        <v>10133950</v>
      </c>
      <c r="E23" s="20"/>
      <c r="F23" s="21">
        <v>-225450</v>
      </c>
      <c r="G23" s="22"/>
      <c r="H23" s="21"/>
      <c r="I23" s="27" t="s">
        <v>29</v>
      </c>
      <c r="J23" s="21">
        <f t="shared" ref="J23:J46" si="2">D23+F23+H23</f>
        <v>9908500</v>
      </c>
      <c r="K23" s="31"/>
      <c r="L23" s="26">
        <f t="shared" ref="L23:L46" si="3">J23/$J$7</f>
        <v>0.4899844333451307</v>
      </c>
    </row>
    <row r="24" spans="1:12" s="2" customFormat="1" ht="15.75" x14ac:dyDescent="0.25">
      <c r="A24" s="2">
        <v>6020</v>
      </c>
      <c r="B24" s="3"/>
      <c r="C24" s="2" t="s">
        <v>30</v>
      </c>
      <c r="D24" s="34">
        <v>1487450</v>
      </c>
      <c r="E24" s="36"/>
      <c r="F24" s="35"/>
      <c r="G24" s="13"/>
      <c r="H24" s="35"/>
      <c r="I24" s="14"/>
      <c r="J24" s="35">
        <f t="shared" si="2"/>
        <v>1487450</v>
      </c>
      <c r="K24" s="37"/>
      <c r="L24" s="26">
        <f t="shared" si="3"/>
        <v>7.3555769831883194E-2</v>
      </c>
    </row>
    <row r="25" spans="1:12" s="2" customFormat="1" ht="15.75" x14ac:dyDescent="0.25">
      <c r="A25" s="2">
        <v>6030</v>
      </c>
      <c r="B25" s="3"/>
      <c r="C25" s="2" t="s">
        <v>31</v>
      </c>
      <c r="D25" s="34">
        <v>498565</v>
      </c>
      <c r="E25" s="36"/>
      <c r="F25" s="35">
        <v>-275000</v>
      </c>
      <c r="G25" s="13"/>
      <c r="H25" s="35"/>
      <c r="I25" s="14" t="s">
        <v>32</v>
      </c>
      <c r="J25" s="35">
        <f t="shared" si="2"/>
        <v>223565</v>
      </c>
      <c r="K25" s="37"/>
      <c r="L25" s="26">
        <f>J25/$J$7</f>
        <v>1.1055494761144889E-2</v>
      </c>
    </row>
    <row r="26" spans="1:12" s="2" customFormat="1" ht="15.75" x14ac:dyDescent="0.25">
      <c r="A26" s="2">
        <v>6040</v>
      </c>
      <c r="B26" s="3"/>
      <c r="C26" s="2" t="s">
        <v>33</v>
      </c>
      <c r="D26" s="34">
        <v>-785432</v>
      </c>
      <c r="E26" s="20"/>
      <c r="F26" s="43"/>
      <c r="G26" s="22"/>
      <c r="H26" s="21"/>
      <c r="I26" s="27"/>
      <c r="J26" s="35">
        <f>D26+F26+H26</f>
        <v>-785432</v>
      </c>
      <c r="K26" s="31"/>
      <c r="L26" s="26">
        <f>J26/$J$7</f>
        <v>-3.884033440491827E-2</v>
      </c>
    </row>
    <row r="27" spans="1:12" s="2" customFormat="1" ht="15.75" x14ac:dyDescent="0.25">
      <c r="A27" s="2">
        <v>6050</v>
      </c>
      <c r="B27" s="3"/>
      <c r="C27" s="2" t="s">
        <v>34</v>
      </c>
      <c r="D27" s="34">
        <f>565490+1425945</f>
        <v>1991435</v>
      </c>
      <c r="E27" s="36"/>
      <c r="F27" s="35">
        <f>-565490-1425945</f>
        <v>-1991435</v>
      </c>
      <c r="G27" s="13"/>
      <c r="H27" s="35"/>
      <c r="I27" s="14" t="s">
        <v>35</v>
      </c>
      <c r="J27" s="35">
        <f t="shared" si="2"/>
        <v>0</v>
      </c>
      <c r="K27" s="37"/>
      <c r="L27" s="26">
        <f t="shared" si="3"/>
        <v>0</v>
      </c>
    </row>
    <row r="28" spans="1:12" s="2" customFormat="1" ht="15.75" x14ac:dyDescent="0.25">
      <c r="A28" s="2">
        <v>7400</v>
      </c>
      <c r="B28" s="3"/>
      <c r="C28" s="2" t="s">
        <v>36</v>
      </c>
      <c r="D28" s="34">
        <v>3607676</v>
      </c>
      <c r="E28" s="36"/>
      <c r="F28" s="35">
        <v>-24612</v>
      </c>
      <c r="G28" s="13"/>
      <c r="H28" s="35"/>
      <c r="I28" s="14" t="s">
        <v>37</v>
      </c>
      <c r="J28" s="35">
        <f t="shared" si="2"/>
        <v>3583064</v>
      </c>
      <c r="K28" s="31"/>
      <c r="L28" s="26">
        <f t="shared" si="3"/>
        <v>0.1771858085158538</v>
      </c>
    </row>
    <row r="29" spans="1:12" s="2" customFormat="1" ht="15.75" x14ac:dyDescent="0.25">
      <c r="A29" s="2">
        <v>7000</v>
      </c>
      <c r="B29" s="3"/>
      <c r="C29" s="2" t="s">
        <v>38</v>
      </c>
      <c r="D29" s="34">
        <v>319479</v>
      </c>
      <c r="E29" s="36"/>
      <c r="F29" s="35">
        <v>-997</v>
      </c>
      <c r="G29" s="13"/>
      <c r="H29" s="35"/>
      <c r="I29" s="14" t="s">
        <v>39</v>
      </c>
      <c r="J29" s="35">
        <f t="shared" si="2"/>
        <v>318482</v>
      </c>
      <c r="K29" s="37"/>
      <c r="L29" s="26">
        <f t="shared" si="3"/>
        <v>1.5749227663180491E-2</v>
      </c>
    </row>
    <row r="30" spans="1:12" s="2" customFormat="1" ht="15.75" customHeight="1" x14ac:dyDescent="0.25">
      <c r="A30" s="2">
        <v>6200</v>
      </c>
      <c r="B30" s="3"/>
      <c r="C30" s="2" t="s">
        <v>40</v>
      </c>
      <c r="D30" s="34">
        <v>353603</v>
      </c>
      <c r="E30" s="36"/>
      <c r="F30" s="35">
        <f>-93858+-12000</f>
        <v>-105858</v>
      </c>
      <c r="G30" s="13"/>
      <c r="H30" s="35"/>
      <c r="I30" s="14" t="s">
        <v>41</v>
      </c>
      <c r="J30" s="35">
        <f t="shared" si="2"/>
        <v>247745</v>
      </c>
      <c r="K30" s="37"/>
      <c r="L30" s="26">
        <f t="shared" si="3"/>
        <v>1.2251217988503749E-2</v>
      </c>
    </row>
    <row r="31" spans="1:12" s="2" customFormat="1" ht="15.75" x14ac:dyDescent="0.25">
      <c r="A31" s="2">
        <v>7800</v>
      </c>
      <c r="B31" s="3"/>
      <c r="C31" s="2" t="s">
        <v>42</v>
      </c>
      <c r="D31" s="34">
        <v>530458</v>
      </c>
      <c r="E31" s="36"/>
      <c r="F31" s="35">
        <v>-140927.5</v>
      </c>
      <c r="G31" s="13"/>
      <c r="H31" s="35"/>
      <c r="I31" s="14" t="s">
        <v>43</v>
      </c>
      <c r="J31" s="35">
        <f t="shared" si="2"/>
        <v>389530.5</v>
      </c>
      <c r="K31" s="37"/>
      <c r="L31" s="26">
        <f t="shared" si="3"/>
        <v>1.9262641299202243E-2</v>
      </c>
    </row>
    <row r="32" spans="1:12" s="2" customFormat="1" ht="15.75" x14ac:dyDescent="0.25">
      <c r="A32" s="2">
        <v>7900</v>
      </c>
      <c r="B32" s="3"/>
      <c r="C32" s="2" t="s">
        <v>44</v>
      </c>
      <c r="D32" s="34">
        <v>176854</v>
      </c>
      <c r="E32" s="36"/>
      <c r="F32" s="35">
        <v>-47069</v>
      </c>
      <c r="G32" s="13"/>
      <c r="H32" s="35"/>
      <c r="I32" s="14" t="s">
        <v>43</v>
      </c>
      <c r="J32" s="35">
        <f t="shared" si="2"/>
        <v>129785</v>
      </c>
      <c r="K32" s="37"/>
      <c r="L32" s="26">
        <f t="shared" si="3"/>
        <v>6.4179875542915458E-3</v>
      </c>
    </row>
    <row r="33" spans="1:12" s="2" customFormat="1" ht="15.75" x14ac:dyDescent="0.25">
      <c r="A33" s="2">
        <v>6900</v>
      </c>
      <c r="B33" s="3"/>
      <c r="C33" s="2" t="s">
        <v>45</v>
      </c>
      <c r="D33" s="34">
        <v>921653</v>
      </c>
      <c r="E33" s="36"/>
      <c r="F33" s="35">
        <f>-142103+-1556</f>
        <v>-143659</v>
      </c>
      <c r="G33" s="13"/>
      <c r="H33" s="35"/>
      <c r="I33" s="14" t="s">
        <v>46</v>
      </c>
      <c r="J33" s="35">
        <f t="shared" si="2"/>
        <v>777994</v>
      </c>
      <c r="K33" s="37"/>
      <c r="L33" s="26">
        <f t="shared" si="3"/>
        <v>3.8472518467569418E-2</v>
      </c>
    </row>
    <row r="34" spans="1:12" s="2" customFormat="1" ht="15.75" x14ac:dyDescent="0.25">
      <c r="A34" s="2">
        <v>7700</v>
      </c>
      <c r="B34" s="3"/>
      <c r="C34" s="2" t="s">
        <v>47</v>
      </c>
      <c r="D34" s="34">
        <v>384793</v>
      </c>
      <c r="E34" s="36"/>
      <c r="F34" s="35"/>
      <c r="G34" s="13"/>
      <c r="H34" s="35"/>
      <c r="I34" s="14"/>
      <c r="J34" s="35">
        <f t="shared" si="2"/>
        <v>384793</v>
      </c>
      <c r="K34" s="37"/>
      <c r="L34" s="26">
        <f t="shared" si="3"/>
        <v>1.9028367569276165E-2</v>
      </c>
    </row>
    <row r="35" spans="1:12" s="2" customFormat="1" ht="15.75" x14ac:dyDescent="0.25">
      <c r="A35" s="2">
        <v>8000</v>
      </c>
      <c r="B35" s="3"/>
      <c r="C35" s="2" t="s">
        <v>48</v>
      </c>
      <c r="D35" s="34">
        <v>11671</v>
      </c>
      <c r="E35" s="36"/>
      <c r="F35" s="35"/>
      <c r="G35" s="13"/>
      <c r="H35" s="35"/>
      <c r="I35" s="14"/>
      <c r="J35" s="35">
        <f t="shared" si="2"/>
        <v>11671</v>
      </c>
      <c r="K35" s="37"/>
      <c r="L35" s="26">
        <f t="shared" si="3"/>
        <v>5.7714167851551903E-4</v>
      </c>
    </row>
    <row r="36" spans="1:12" s="2" customFormat="1" ht="15.75" x14ac:dyDescent="0.25">
      <c r="A36" s="2">
        <v>7600</v>
      </c>
      <c r="B36" s="3"/>
      <c r="C36" s="2" t="s">
        <v>49</v>
      </c>
      <c r="D36" s="34">
        <v>199875</v>
      </c>
      <c r="E36" s="36"/>
      <c r="F36" s="35">
        <v>-141635</v>
      </c>
      <c r="G36" s="13"/>
      <c r="H36" s="35"/>
      <c r="I36" s="14" t="s">
        <v>50</v>
      </c>
      <c r="J36" s="35">
        <f t="shared" si="2"/>
        <v>58240</v>
      </c>
      <c r="K36" s="37"/>
      <c r="L36" s="26">
        <f t="shared" si="3"/>
        <v>2.8800215368643498E-3</v>
      </c>
    </row>
    <row r="37" spans="1:12" s="2" customFormat="1" ht="15.75" x14ac:dyDescent="0.25">
      <c r="A37" s="2">
        <v>6400</v>
      </c>
      <c r="B37" s="38"/>
      <c r="C37" s="2" t="s">
        <v>51</v>
      </c>
      <c r="D37" s="34">
        <v>894992</v>
      </c>
      <c r="E37" s="36"/>
      <c r="F37" s="35">
        <f>-7000+-664</f>
        <v>-7664</v>
      </c>
      <c r="G37" s="13"/>
      <c r="H37" s="35"/>
      <c r="I37" s="14" t="s">
        <v>52</v>
      </c>
      <c r="J37" s="35">
        <f t="shared" si="2"/>
        <v>887328</v>
      </c>
      <c r="K37" s="37"/>
      <c r="L37" s="26">
        <f t="shared" si="3"/>
        <v>4.387918527236899E-2</v>
      </c>
    </row>
    <row r="38" spans="1:12" s="2" customFormat="1" ht="15.75" x14ac:dyDescent="0.25">
      <c r="A38" s="2">
        <v>6600</v>
      </c>
      <c r="B38" s="3"/>
      <c r="C38" s="2" t="s">
        <v>53</v>
      </c>
      <c r="D38" s="34">
        <v>136717</v>
      </c>
      <c r="E38" s="36"/>
      <c r="F38" s="35">
        <v>-1175</v>
      </c>
      <c r="G38" s="13"/>
      <c r="H38" s="35"/>
      <c r="I38" s="14" t="s">
        <v>54</v>
      </c>
      <c r="J38" s="35">
        <f t="shared" si="2"/>
        <v>135542</v>
      </c>
      <c r="K38" s="37"/>
      <c r="L38" s="26">
        <f t="shared" si="3"/>
        <v>6.7026764963885252E-3</v>
      </c>
    </row>
    <row r="39" spans="1:12" s="2" customFormat="1" ht="15.75" x14ac:dyDescent="0.25">
      <c r="A39" s="2">
        <v>6800</v>
      </c>
      <c r="B39" s="3"/>
      <c r="C39" s="2" t="s">
        <v>55</v>
      </c>
      <c r="D39" s="34">
        <v>1593609</v>
      </c>
      <c r="E39" s="36"/>
      <c r="F39" s="35">
        <v>-80137</v>
      </c>
      <c r="G39" s="13"/>
      <c r="H39" s="35"/>
      <c r="I39" s="14" t="s">
        <v>56</v>
      </c>
      <c r="J39" s="35">
        <f t="shared" si="2"/>
        <v>1513472</v>
      </c>
      <c r="K39" s="37"/>
      <c r="L39" s="26">
        <f t="shared" si="3"/>
        <v>7.4842581652492468E-2</v>
      </c>
    </row>
    <row r="40" spans="1:12" s="2" customFormat="1" ht="15.75" x14ac:dyDescent="0.25">
      <c r="A40" s="2">
        <v>6100</v>
      </c>
      <c r="B40" s="3"/>
      <c r="C40" s="2" t="s">
        <v>57</v>
      </c>
      <c r="D40" s="34">
        <v>223751</v>
      </c>
      <c r="E40" s="36"/>
      <c r="F40" s="35">
        <v>-223751</v>
      </c>
      <c r="G40" s="13"/>
      <c r="H40" s="35"/>
      <c r="I40" s="14" t="s">
        <v>58</v>
      </c>
      <c r="J40" s="35">
        <f t="shared" si="2"/>
        <v>0</v>
      </c>
      <c r="K40" s="37"/>
      <c r="L40" s="26">
        <f t="shared" si="3"/>
        <v>0</v>
      </c>
    </row>
    <row r="41" spans="1:12" s="2" customFormat="1" ht="15.75" x14ac:dyDescent="0.25">
      <c r="A41" s="2">
        <v>7300</v>
      </c>
      <c r="B41" s="3"/>
      <c r="C41" s="2" t="s">
        <v>59</v>
      </c>
      <c r="D41" s="34">
        <v>585711</v>
      </c>
      <c r="E41" s="36"/>
      <c r="F41" s="35">
        <v>-585711</v>
      </c>
      <c r="G41" s="13"/>
      <c r="H41" s="35"/>
      <c r="I41" s="14" t="s">
        <v>60</v>
      </c>
      <c r="J41" s="35">
        <f t="shared" si="2"/>
        <v>0</v>
      </c>
      <c r="K41" s="37"/>
      <c r="L41" s="26">
        <f t="shared" si="3"/>
        <v>0</v>
      </c>
    </row>
    <row r="42" spans="1:12" s="2" customFormat="1" ht="15.75" x14ac:dyDescent="0.25">
      <c r="A42" s="2">
        <v>6500</v>
      </c>
      <c r="B42" s="3"/>
      <c r="C42" s="2" t="s">
        <v>61</v>
      </c>
      <c r="D42" s="34">
        <v>113465</v>
      </c>
      <c r="E42" s="36"/>
      <c r="F42" s="35">
        <v>-62405</v>
      </c>
      <c r="G42" s="13"/>
      <c r="H42" s="35"/>
      <c r="I42" s="14" t="s">
        <v>32</v>
      </c>
      <c r="J42" s="35">
        <f t="shared" si="2"/>
        <v>51060</v>
      </c>
      <c r="K42" s="37"/>
      <c r="L42" s="26">
        <f t="shared" si="3"/>
        <v>2.5249639366808673E-3</v>
      </c>
    </row>
    <row r="43" spans="1:12" s="2" customFormat="1" ht="15.75" x14ac:dyDescent="0.25">
      <c r="A43" s="2">
        <v>7200</v>
      </c>
      <c r="B43" s="3"/>
      <c r="C43" s="2" t="s">
        <v>62</v>
      </c>
      <c r="D43" s="34">
        <v>942973</v>
      </c>
      <c r="E43" s="36"/>
      <c r="F43" s="35">
        <v>-324271</v>
      </c>
      <c r="G43" s="13"/>
      <c r="H43" s="35"/>
      <c r="I43" s="14" t="s">
        <v>63</v>
      </c>
      <c r="J43" s="35">
        <f t="shared" si="2"/>
        <v>618702</v>
      </c>
      <c r="K43" s="37"/>
      <c r="L43" s="26">
        <f t="shared" si="3"/>
        <v>3.0595382639097647E-2</v>
      </c>
    </row>
    <row r="44" spans="1:12" s="2" customFormat="1" ht="15.75" x14ac:dyDescent="0.25">
      <c r="A44" s="2">
        <v>9020</v>
      </c>
      <c r="B44" s="3"/>
      <c r="C44" s="2" t="s">
        <v>64</v>
      </c>
      <c r="D44" s="34">
        <v>32443</v>
      </c>
      <c r="E44" s="36"/>
      <c r="F44" s="35">
        <v>-32443</v>
      </c>
      <c r="G44" s="13"/>
      <c r="H44" s="35"/>
      <c r="I44" s="14" t="s">
        <v>65</v>
      </c>
      <c r="J44" s="35">
        <f t="shared" si="2"/>
        <v>0</v>
      </c>
      <c r="K44" s="37"/>
      <c r="L44" s="26">
        <f t="shared" si="3"/>
        <v>0</v>
      </c>
    </row>
    <row r="45" spans="1:12" s="2" customFormat="1" ht="15.75" x14ac:dyDescent="0.25">
      <c r="A45" s="2">
        <v>6300</v>
      </c>
      <c r="B45" s="3"/>
      <c r="C45" s="2" t="s">
        <v>66</v>
      </c>
      <c r="D45" s="34">
        <v>1479272</v>
      </c>
      <c r="E45" s="36"/>
      <c r="F45" s="35"/>
      <c r="G45" s="13"/>
      <c r="H45" s="35"/>
      <c r="I45" s="14"/>
      <c r="J45" s="35">
        <f t="shared" si="2"/>
        <v>1479272</v>
      </c>
      <c r="K45" s="37"/>
      <c r="L45" s="26">
        <f t="shared" si="3"/>
        <v>7.3151360214292596E-2</v>
      </c>
    </row>
    <row r="46" spans="1:12" s="2" customFormat="1" ht="15.75" x14ac:dyDescent="0.25">
      <c r="A46" s="2">
        <v>7500</v>
      </c>
      <c r="B46" s="3"/>
      <c r="C46" s="2" t="s">
        <v>67</v>
      </c>
      <c r="D46" s="34">
        <v>1318474</v>
      </c>
      <c r="E46" s="36"/>
      <c r="F46" s="35">
        <v>-79846</v>
      </c>
      <c r="G46" s="13"/>
      <c r="H46" s="35"/>
      <c r="I46" s="14" t="s">
        <v>68</v>
      </c>
      <c r="J46" s="35">
        <f t="shared" si="2"/>
        <v>1238628</v>
      </c>
      <c r="K46" s="37"/>
      <c r="L46" s="26">
        <f t="shared" si="3"/>
        <v>6.1251293203351924E-2</v>
      </c>
    </row>
    <row r="47" spans="1:12" s="2" customFormat="1" ht="15" customHeight="1" x14ac:dyDescent="0.25">
      <c r="B47" s="17" t="s">
        <v>69</v>
      </c>
      <c r="C47" s="18"/>
      <c r="D47" s="40">
        <f>SUM(D23:D46)</f>
        <v>27153437</v>
      </c>
      <c r="E47" s="20"/>
      <c r="F47" s="40">
        <f>SUM(F23:F46)</f>
        <v>-4494045.5</v>
      </c>
      <c r="G47" s="20"/>
      <c r="H47" s="40">
        <f>SUM(H23:H46)</f>
        <v>0</v>
      </c>
      <c r="I47" s="20"/>
      <c r="J47" s="40">
        <f>SUM(J23:J46)</f>
        <v>22659391.5</v>
      </c>
      <c r="K47" s="44"/>
      <c r="L47" s="42">
        <f>SUM(L23:L46)</f>
        <v>1.1205277392211712</v>
      </c>
    </row>
    <row r="48" spans="1:12" s="2" customFormat="1" ht="15" customHeight="1" x14ac:dyDescent="0.25">
      <c r="B48" s="3"/>
      <c r="C48" s="18"/>
      <c r="D48" s="40"/>
      <c r="E48" s="20"/>
      <c r="F48" s="40"/>
      <c r="G48" s="20"/>
      <c r="H48" s="40"/>
      <c r="I48" s="20"/>
      <c r="J48" s="40"/>
      <c r="K48" s="44"/>
      <c r="L48" s="42"/>
    </row>
    <row r="49" spans="2:12" s="2" customFormat="1" ht="15" customHeight="1" x14ac:dyDescent="0.25">
      <c r="B49" s="17" t="s">
        <v>70</v>
      </c>
      <c r="C49" s="18"/>
      <c r="D49" s="40">
        <f>D20+D47</f>
        <v>37755719.799999997</v>
      </c>
      <c r="E49" s="20"/>
      <c r="F49" s="40">
        <f>F20+F47</f>
        <v>-5433694.5</v>
      </c>
      <c r="G49" s="20"/>
      <c r="H49" s="40">
        <f>H20+H47</f>
        <v>0</v>
      </c>
      <c r="I49" s="20"/>
      <c r="J49" s="40">
        <f>J20+J47</f>
        <v>32322025.300000001</v>
      </c>
      <c r="K49" s="44"/>
      <c r="L49" s="42">
        <f>L20+L47</f>
        <v>1.5983538629648768</v>
      </c>
    </row>
    <row r="50" spans="2:12" s="2" customFormat="1" ht="15" customHeight="1" x14ac:dyDescent="0.25">
      <c r="B50" s="3"/>
      <c r="C50" s="18"/>
      <c r="D50" s="44"/>
      <c r="E50" s="44"/>
      <c r="F50" s="44"/>
      <c r="G50" s="44"/>
      <c r="H50" s="44"/>
      <c r="I50" s="44"/>
      <c r="J50" s="44"/>
      <c r="K50" s="44"/>
      <c r="L50" s="45"/>
    </row>
    <row r="51" spans="2:12" s="2" customFormat="1" ht="15" customHeight="1" thickBot="1" x14ac:dyDescent="0.3">
      <c r="B51" s="17" t="s">
        <v>71</v>
      </c>
      <c r="C51" s="18"/>
      <c r="D51" s="46">
        <f>D49/D7</f>
        <v>1.8670550508896937</v>
      </c>
      <c r="E51" s="46"/>
      <c r="F51" s="47">
        <f>(D49+F49)/(D7+F7)</f>
        <v>1.5983538629648761</v>
      </c>
      <c r="G51" s="46"/>
      <c r="H51" s="35"/>
      <c r="I51" s="35"/>
      <c r="J51" s="48">
        <f>J49/J7</f>
        <v>1.5983538629648764</v>
      </c>
      <c r="K51" s="46"/>
      <c r="L51" s="26"/>
    </row>
    <row r="52" spans="2:12" s="2" customFormat="1" ht="15" customHeight="1" thickTop="1" x14ac:dyDescent="0.25">
      <c r="B52" s="17"/>
      <c r="C52" s="18"/>
      <c r="D52" s="46"/>
      <c r="E52" s="46"/>
      <c r="F52" s="35"/>
      <c r="G52" s="39"/>
      <c r="H52" s="35"/>
      <c r="I52" s="35"/>
      <c r="J52" s="49"/>
      <c r="K52" s="46"/>
      <c r="L52" s="26"/>
    </row>
    <row r="53" spans="2:12" s="2" customFormat="1" ht="15" customHeight="1" x14ac:dyDescent="0.25">
      <c r="B53" s="17"/>
      <c r="C53" s="18"/>
      <c r="D53" s="46"/>
      <c r="E53" s="46"/>
      <c r="F53" s="35"/>
      <c r="G53" s="39"/>
      <c r="H53" s="35"/>
      <c r="I53" s="35"/>
      <c r="J53" s="49"/>
      <c r="K53" s="46"/>
      <c r="L53" s="26"/>
    </row>
    <row r="54" spans="2:12" s="2" customFormat="1" ht="15.75" x14ac:dyDescent="0.25">
      <c r="B54" s="56" t="s">
        <v>72</v>
      </c>
      <c r="C54" s="56"/>
      <c r="D54" s="56"/>
      <c r="E54" s="56"/>
      <c r="F54" s="56"/>
      <c r="G54" s="56"/>
      <c r="H54" s="56"/>
      <c r="I54" s="56"/>
      <c r="J54" s="56"/>
      <c r="K54" s="56"/>
      <c r="L54" s="56"/>
    </row>
    <row r="55" spans="2:12" s="2" customFormat="1" ht="15.75" x14ac:dyDescent="0.25">
      <c r="B55" s="57" t="s">
        <v>73</v>
      </c>
      <c r="C55" s="57"/>
      <c r="D55" s="57"/>
      <c r="E55" s="57"/>
      <c r="F55" s="57"/>
      <c r="G55" s="57"/>
      <c r="H55" s="57"/>
      <c r="I55" s="57"/>
      <c r="J55" s="57"/>
      <c r="K55" s="57"/>
      <c r="L55" s="57"/>
    </row>
    <row r="56" spans="2:12" s="2" customFormat="1" ht="15.75" x14ac:dyDescent="0.25">
      <c r="B56" s="50"/>
      <c r="C56" s="50"/>
      <c r="D56" s="50"/>
      <c r="E56" s="51"/>
      <c r="F56" s="50"/>
      <c r="G56" s="51"/>
      <c r="H56" s="50"/>
      <c r="I56" s="50"/>
      <c r="J56" s="50"/>
      <c r="K56" s="50"/>
      <c r="L56" s="50"/>
    </row>
    <row r="57" spans="2:12" s="2" customFormat="1" ht="15.75" x14ac:dyDescent="0.25">
      <c r="B57" s="18" t="s">
        <v>74</v>
      </c>
      <c r="C57" s="52"/>
      <c r="D57" s="34"/>
      <c r="E57" s="36"/>
      <c r="F57" s="35"/>
      <c r="G57" s="39"/>
      <c r="H57" s="35"/>
      <c r="I57" s="10"/>
      <c r="J57" s="46"/>
      <c r="K57" s="26"/>
    </row>
    <row r="58" spans="2:12" s="2" customFormat="1" ht="15.75" x14ac:dyDescent="0.25">
      <c r="B58" s="18" t="s">
        <v>75</v>
      </c>
      <c r="C58" s="34"/>
      <c r="D58" s="34"/>
      <c r="E58" s="36"/>
      <c r="F58" s="35"/>
      <c r="G58" s="39"/>
      <c r="H58" s="35"/>
      <c r="I58" s="10"/>
      <c r="J58" s="35"/>
      <c r="K58" s="26"/>
    </row>
    <row r="59" spans="2:12" s="2" customFormat="1" ht="15.75" x14ac:dyDescent="0.25">
      <c r="B59" s="53" t="s">
        <v>29</v>
      </c>
      <c r="C59" s="2" t="s">
        <v>76</v>
      </c>
      <c r="D59" s="34"/>
      <c r="E59" s="36"/>
      <c r="F59" s="35"/>
      <c r="G59" s="39"/>
      <c r="H59" s="35"/>
      <c r="I59" s="35"/>
      <c r="J59" s="35"/>
      <c r="K59" s="35"/>
      <c r="L59" s="26"/>
    </row>
    <row r="60" spans="2:12" s="2" customFormat="1" ht="15.75" x14ac:dyDescent="0.25">
      <c r="B60" s="53" t="s">
        <v>37</v>
      </c>
      <c r="C60" s="2" t="s">
        <v>77</v>
      </c>
      <c r="D60" s="34"/>
      <c r="E60" s="36"/>
      <c r="F60" s="35"/>
      <c r="G60" s="39"/>
      <c r="H60" s="35"/>
      <c r="I60" s="35"/>
      <c r="J60" s="35"/>
      <c r="K60" s="35"/>
      <c r="L60" s="26"/>
    </row>
    <row r="61" spans="2:12" s="2" customFormat="1" ht="15.75" x14ac:dyDescent="0.25">
      <c r="B61" s="53" t="s">
        <v>78</v>
      </c>
      <c r="C61" s="54" t="s">
        <v>79</v>
      </c>
      <c r="D61" s="54"/>
      <c r="E61" s="54"/>
      <c r="F61" s="54"/>
      <c r="G61" s="54"/>
      <c r="H61" s="54"/>
      <c r="I61" s="54"/>
      <c r="J61" s="54"/>
      <c r="K61" s="54"/>
      <c r="L61" s="54"/>
    </row>
    <row r="62" spans="2:12" s="2" customFormat="1" ht="15.75" x14ac:dyDescent="0.25">
      <c r="B62" s="53"/>
      <c r="C62" s="54"/>
      <c r="D62" s="54"/>
      <c r="E62" s="54"/>
      <c r="F62" s="54"/>
      <c r="G62" s="54"/>
      <c r="H62" s="54"/>
      <c r="I62" s="54"/>
      <c r="J62" s="54"/>
      <c r="K62" s="54"/>
      <c r="L62" s="54"/>
    </row>
    <row r="63" spans="2:12" s="2" customFormat="1" ht="15.75" x14ac:dyDescent="0.25">
      <c r="B63" s="53" t="s">
        <v>80</v>
      </c>
      <c r="C63" s="54" t="s">
        <v>81</v>
      </c>
      <c r="D63" s="54"/>
      <c r="E63" s="54"/>
      <c r="F63" s="54"/>
      <c r="G63" s="54"/>
      <c r="H63" s="54"/>
      <c r="I63" s="54"/>
      <c r="J63" s="54"/>
      <c r="K63" s="54"/>
      <c r="L63" s="54"/>
    </row>
    <row r="64" spans="2:12" s="2" customFormat="1" ht="15.75" x14ac:dyDescent="0.25">
      <c r="B64" s="53"/>
      <c r="C64" s="54"/>
      <c r="D64" s="54"/>
      <c r="E64" s="54"/>
      <c r="F64" s="54"/>
      <c r="G64" s="54"/>
      <c r="H64" s="54"/>
      <c r="I64" s="54"/>
      <c r="J64" s="54"/>
      <c r="K64" s="54"/>
      <c r="L64" s="54"/>
    </row>
    <row r="65" spans="2:12" s="34" customFormat="1" ht="15.75" x14ac:dyDescent="0.25">
      <c r="B65" s="53" t="s">
        <v>82</v>
      </c>
      <c r="C65" s="2" t="s">
        <v>83</v>
      </c>
    </row>
    <row r="66" spans="2:12" s="34" customFormat="1" ht="15.75" x14ac:dyDescent="0.25">
      <c r="B66" s="53" t="s">
        <v>50</v>
      </c>
      <c r="C66" s="2" t="s">
        <v>84</v>
      </c>
    </row>
    <row r="67" spans="2:12" s="34" customFormat="1" ht="15.75" x14ac:dyDescent="0.25">
      <c r="B67" s="53" t="s">
        <v>85</v>
      </c>
      <c r="C67" s="2" t="s">
        <v>86</v>
      </c>
    </row>
    <row r="68" spans="2:12" s="34" customFormat="1" ht="15.75" x14ac:dyDescent="0.25">
      <c r="B68" s="53" t="s">
        <v>54</v>
      </c>
      <c r="C68" s="2" t="s">
        <v>87</v>
      </c>
    </row>
    <row r="69" spans="2:12" s="34" customFormat="1" ht="15.75" x14ac:dyDescent="0.25">
      <c r="B69" s="53" t="s">
        <v>35</v>
      </c>
      <c r="C69" s="2" t="s">
        <v>88</v>
      </c>
    </row>
    <row r="70" spans="2:12" s="34" customFormat="1" ht="15.75" x14ac:dyDescent="0.25">
      <c r="B70" s="53" t="s">
        <v>56</v>
      </c>
      <c r="C70" s="54" t="s">
        <v>89</v>
      </c>
      <c r="D70" s="54"/>
      <c r="E70" s="54"/>
      <c r="F70" s="54"/>
      <c r="G70" s="54"/>
      <c r="H70" s="54"/>
      <c r="I70" s="54"/>
      <c r="J70" s="54"/>
      <c r="K70" s="54"/>
      <c r="L70" s="54"/>
    </row>
    <row r="71" spans="2:12" s="34" customFormat="1" ht="15.75" x14ac:dyDescent="0.25">
      <c r="B71" s="53"/>
      <c r="C71" s="54"/>
      <c r="D71" s="54"/>
      <c r="E71" s="54"/>
      <c r="F71" s="54"/>
      <c r="G71" s="54"/>
      <c r="H71" s="54"/>
      <c r="I71" s="54"/>
      <c r="J71" s="54"/>
      <c r="K71" s="54"/>
      <c r="L71" s="54"/>
    </row>
    <row r="72" spans="2:12" s="34" customFormat="1" ht="15.75" x14ac:dyDescent="0.25">
      <c r="B72" s="53" t="s">
        <v>63</v>
      </c>
      <c r="C72" s="2" t="s">
        <v>90</v>
      </c>
    </row>
    <row r="73" spans="2:12" s="34" customFormat="1" ht="15.75" x14ac:dyDescent="0.25">
      <c r="B73" s="53" t="s">
        <v>65</v>
      </c>
      <c r="C73" s="2" t="s">
        <v>91</v>
      </c>
    </row>
    <row r="74" spans="2:12" s="34" customFormat="1" ht="15.75" x14ac:dyDescent="0.25">
      <c r="B74" s="53" t="s">
        <v>68</v>
      </c>
      <c r="C74" s="2" t="s">
        <v>92</v>
      </c>
    </row>
    <row r="75" spans="2:12" s="34" customFormat="1" ht="15.75" x14ac:dyDescent="0.25">
      <c r="B75" s="53" t="s">
        <v>58</v>
      </c>
      <c r="C75" s="54" t="s">
        <v>93</v>
      </c>
      <c r="D75" s="54"/>
      <c r="E75" s="54"/>
      <c r="F75" s="54"/>
      <c r="G75" s="54"/>
      <c r="H75" s="54"/>
      <c r="I75" s="54"/>
      <c r="J75" s="54"/>
      <c r="K75" s="54"/>
      <c r="L75" s="54"/>
    </row>
    <row r="76" spans="2:12" s="34" customFormat="1" ht="15.75" x14ac:dyDescent="0.25">
      <c r="B76" s="53"/>
      <c r="C76" s="54"/>
      <c r="D76" s="54"/>
      <c r="E76" s="54"/>
      <c r="F76" s="54"/>
      <c r="G76" s="54"/>
      <c r="H76" s="54"/>
      <c r="I76" s="54"/>
      <c r="J76" s="54"/>
      <c r="K76" s="54"/>
      <c r="L76" s="54"/>
    </row>
    <row r="77" spans="2:12" s="34" customFormat="1" ht="15.75" x14ac:dyDescent="0.25">
      <c r="B77" s="53" t="s">
        <v>32</v>
      </c>
      <c r="C77" s="54" t="s">
        <v>94</v>
      </c>
      <c r="D77" s="54"/>
      <c r="E77" s="54"/>
      <c r="F77" s="54"/>
      <c r="G77" s="54"/>
      <c r="H77" s="54"/>
      <c r="I77" s="54"/>
      <c r="J77" s="54"/>
      <c r="K77" s="54"/>
      <c r="L77" s="54"/>
    </row>
    <row r="78" spans="2:12" s="34" customFormat="1" ht="15.75" x14ac:dyDescent="0.25">
      <c r="B78" s="53"/>
      <c r="C78" s="54"/>
      <c r="D78" s="54"/>
      <c r="E78" s="54"/>
      <c r="F78" s="54"/>
      <c r="G78" s="54"/>
      <c r="H78" s="54"/>
      <c r="I78" s="54"/>
      <c r="J78" s="54"/>
      <c r="K78" s="54"/>
      <c r="L78" s="54"/>
    </row>
    <row r="79" spans="2:12" s="34" customFormat="1" ht="15.75" x14ac:dyDescent="0.25">
      <c r="B79" s="53"/>
      <c r="C79" s="54"/>
      <c r="D79" s="54"/>
      <c r="E79" s="54"/>
      <c r="F79" s="54"/>
      <c r="G79" s="54"/>
      <c r="H79" s="54"/>
      <c r="I79" s="54"/>
      <c r="J79" s="54"/>
      <c r="K79" s="54"/>
      <c r="L79" s="54"/>
    </row>
    <row r="80" spans="2:12" s="34" customFormat="1" ht="15.75" x14ac:dyDescent="0.25">
      <c r="B80" s="53" t="s">
        <v>20</v>
      </c>
      <c r="C80" s="54" t="s">
        <v>95</v>
      </c>
      <c r="D80" s="54"/>
      <c r="E80" s="54"/>
      <c r="F80" s="54"/>
      <c r="G80" s="54"/>
      <c r="H80" s="54"/>
      <c r="I80" s="54"/>
      <c r="J80" s="54"/>
      <c r="K80" s="54"/>
      <c r="L80" s="54"/>
    </row>
    <row r="81" spans="2:13" s="34" customFormat="1" ht="15.75" x14ac:dyDescent="0.25">
      <c r="B81" s="53"/>
      <c r="C81" s="54"/>
      <c r="D81" s="54"/>
      <c r="E81" s="54"/>
      <c r="F81" s="54"/>
      <c r="G81" s="54"/>
      <c r="H81" s="54"/>
      <c r="I81" s="54"/>
      <c r="J81" s="54"/>
      <c r="K81" s="54"/>
      <c r="L81" s="54"/>
    </row>
    <row r="82" spans="2:13" s="34" customFormat="1" ht="15.75" x14ac:dyDescent="0.25">
      <c r="B82" s="53" t="s">
        <v>39</v>
      </c>
      <c r="C82" s="54" t="s">
        <v>96</v>
      </c>
      <c r="D82" s="54"/>
      <c r="E82" s="54"/>
      <c r="F82" s="54"/>
      <c r="G82" s="54"/>
      <c r="H82" s="54"/>
      <c r="I82" s="54"/>
      <c r="J82" s="54"/>
      <c r="K82" s="54"/>
      <c r="L82" s="54"/>
    </row>
    <row r="83" spans="2:13" s="2" customFormat="1" ht="15.75" x14ac:dyDescent="0.25">
      <c r="B83" s="53"/>
      <c r="C83" s="54"/>
      <c r="D83" s="54"/>
      <c r="E83" s="54"/>
      <c r="F83" s="54"/>
      <c r="G83" s="54"/>
      <c r="H83" s="54"/>
      <c r="I83" s="54"/>
      <c r="J83" s="54"/>
      <c r="K83" s="54"/>
      <c r="L83" s="54"/>
    </row>
    <row r="84" spans="2:13" s="34" customFormat="1" ht="15.75" x14ac:dyDescent="0.25">
      <c r="B84" s="53"/>
      <c r="C84" s="54"/>
      <c r="D84" s="54"/>
      <c r="E84" s="54"/>
      <c r="F84" s="54"/>
      <c r="G84" s="54"/>
      <c r="H84" s="54"/>
      <c r="I84" s="54"/>
      <c r="J84" s="54"/>
      <c r="K84" s="54"/>
      <c r="L84" s="54"/>
      <c r="M84" s="2"/>
    </row>
    <row r="85" spans="2:13" s="34" customFormat="1" ht="15.75" x14ac:dyDescent="0.25">
      <c r="B85" s="53"/>
      <c r="C85" s="54"/>
      <c r="D85" s="54"/>
      <c r="E85" s="54"/>
      <c r="F85" s="54"/>
      <c r="G85" s="54"/>
      <c r="H85" s="54"/>
      <c r="I85" s="54"/>
      <c r="J85" s="54"/>
      <c r="K85" s="54"/>
      <c r="L85" s="54"/>
      <c r="M85" s="2"/>
    </row>
    <row r="86" spans="2:13" s="34" customFormat="1" ht="15.75" x14ac:dyDescent="0.25">
      <c r="B86" s="53" t="s">
        <v>18</v>
      </c>
      <c r="C86" s="2" t="s">
        <v>97</v>
      </c>
      <c r="E86" s="36"/>
      <c r="F86" s="35"/>
      <c r="G86" s="39"/>
      <c r="H86" s="35"/>
      <c r="I86" s="35"/>
      <c r="J86" s="35"/>
      <c r="K86" s="35"/>
      <c r="L86" s="26"/>
      <c r="M86" s="2"/>
    </row>
    <row r="87" spans="2:13" s="34" customFormat="1" ht="15.75" customHeight="1" x14ac:dyDescent="0.25">
      <c r="B87" s="53" t="s">
        <v>25</v>
      </c>
      <c r="C87" s="54" t="s">
        <v>98</v>
      </c>
      <c r="D87" s="54"/>
      <c r="E87" s="54"/>
      <c r="F87" s="54"/>
      <c r="G87" s="54"/>
      <c r="H87" s="54"/>
      <c r="I87" s="54"/>
      <c r="J87" s="54"/>
      <c r="K87" s="54"/>
      <c r="L87" s="54"/>
      <c r="M87" s="2"/>
    </row>
    <row r="88" spans="2:13" s="34" customFormat="1" ht="15.75" x14ac:dyDescent="0.25">
      <c r="B88" s="53"/>
      <c r="C88" s="54"/>
      <c r="D88" s="54"/>
      <c r="E88" s="54"/>
      <c r="F88" s="54"/>
      <c r="G88" s="54"/>
      <c r="H88" s="54"/>
      <c r="I88" s="54"/>
      <c r="J88" s="54"/>
      <c r="K88" s="54"/>
      <c r="L88" s="54"/>
      <c r="M88" s="2"/>
    </row>
    <row r="89" spans="2:13" s="34" customFormat="1" ht="15.75" x14ac:dyDescent="0.25">
      <c r="B89" s="53"/>
      <c r="M89" s="2"/>
    </row>
    <row r="90" spans="2:13" s="34" customFormat="1" ht="15.75" x14ac:dyDescent="0.25">
      <c r="B90" s="53"/>
      <c r="M90" s="2"/>
    </row>
    <row r="91" spans="2:13" s="34" customFormat="1" ht="15.75" x14ac:dyDescent="0.25">
      <c r="B91" s="53"/>
      <c r="C91" s="2"/>
      <c r="E91" s="36"/>
      <c r="F91" s="35"/>
      <c r="G91" s="39"/>
      <c r="H91" s="35"/>
      <c r="I91" s="35"/>
      <c r="J91" s="35"/>
      <c r="K91" s="35"/>
      <c r="L91" s="26"/>
      <c r="M91" s="2"/>
    </row>
    <row r="92" spans="2:13" s="34" customFormat="1" ht="15.75" x14ac:dyDescent="0.25">
      <c r="B92" s="53"/>
      <c r="C92" s="2"/>
      <c r="E92" s="36"/>
      <c r="F92" s="35"/>
      <c r="G92" s="39"/>
      <c r="H92" s="35"/>
      <c r="I92" s="35"/>
      <c r="J92" s="35"/>
      <c r="K92" s="35"/>
      <c r="L92" s="26"/>
      <c r="M92" s="2"/>
    </row>
    <row r="93" spans="2:13" s="34" customFormat="1" ht="15.75" x14ac:dyDescent="0.25">
      <c r="B93" s="53"/>
      <c r="C93" s="2"/>
      <c r="E93" s="36"/>
      <c r="F93" s="35"/>
      <c r="G93" s="39"/>
      <c r="H93" s="35"/>
      <c r="I93" s="35"/>
      <c r="J93" s="35"/>
      <c r="K93" s="35"/>
      <c r="L93" s="26"/>
      <c r="M93" s="2"/>
    </row>
    <row r="94" spans="2:13" s="34" customFormat="1" ht="15.75" x14ac:dyDescent="0.25">
      <c r="B94" s="3"/>
      <c r="C94" s="2"/>
      <c r="E94" s="36"/>
      <c r="F94" s="35"/>
      <c r="G94" s="39"/>
      <c r="H94" s="35"/>
      <c r="I94" s="35"/>
      <c r="J94" s="35"/>
      <c r="K94" s="35"/>
      <c r="L94" s="26"/>
      <c r="M94" s="2"/>
    </row>
    <row r="95" spans="2:13" s="34" customFormat="1" ht="15.75" x14ac:dyDescent="0.25">
      <c r="B95" s="3"/>
      <c r="C95" s="2"/>
      <c r="E95" s="36"/>
      <c r="F95" s="35"/>
      <c r="G95" s="39"/>
      <c r="H95" s="35"/>
      <c r="I95" s="35"/>
      <c r="J95" s="35"/>
      <c r="K95" s="35"/>
      <c r="L95" s="26"/>
      <c r="M95" s="2"/>
    </row>
    <row r="96" spans="2:13" s="34" customFormat="1" ht="15.75" x14ac:dyDescent="0.25">
      <c r="B96" s="3"/>
      <c r="C96" s="2"/>
      <c r="E96" s="36"/>
      <c r="F96" s="35"/>
      <c r="G96" s="39"/>
      <c r="H96" s="35"/>
      <c r="I96" s="35"/>
      <c r="J96" s="35"/>
      <c r="K96" s="35"/>
      <c r="L96" s="26"/>
      <c r="M96" s="2"/>
    </row>
    <row r="97" spans="2:13" s="34" customFormat="1" ht="15.75" x14ac:dyDescent="0.25">
      <c r="B97" s="3"/>
      <c r="C97" s="2"/>
      <c r="E97" s="36"/>
      <c r="F97" s="35"/>
      <c r="G97" s="39"/>
      <c r="H97" s="35"/>
      <c r="I97" s="35"/>
      <c r="J97" s="35"/>
      <c r="K97" s="35"/>
      <c r="L97" s="26"/>
      <c r="M97" s="2"/>
    </row>
    <row r="98" spans="2:13" s="34" customFormat="1" ht="15.75" x14ac:dyDescent="0.25">
      <c r="B98" s="3"/>
      <c r="C98" s="2"/>
      <c r="E98" s="36"/>
      <c r="F98" s="35"/>
      <c r="G98" s="39"/>
      <c r="H98" s="35"/>
      <c r="I98" s="35"/>
      <c r="J98" s="35"/>
      <c r="K98" s="35"/>
      <c r="L98" s="26"/>
      <c r="M98" s="2"/>
    </row>
    <row r="99" spans="2:13" s="34" customFormat="1" ht="15.75" x14ac:dyDescent="0.25">
      <c r="B99" s="3"/>
      <c r="C99" s="2"/>
      <c r="E99" s="36"/>
      <c r="F99" s="35"/>
      <c r="G99" s="39"/>
      <c r="H99" s="35"/>
      <c r="I99" s="35"/>
      <c r="J99" s="35"/>
      <c r="K99" s="35"/>
      <c r="L99" s="26"/>
      <c r="M99" s="2"/>
    </row>
    <row r="100" spans="2:13" s="34" customFormat="1" ht="15.75" x14ac:dyDescent="0.25">
      <c r="B100" s="3"/>
      <c r="C100" s="2"/>
      <c r="E100" s="36"/>
      <c r="F100" s="35"/>
      <c r="G100" s="39"/>
      <c r="H100" s="35"/>
      <c r="I100" s="35"/>
      <c r="J100" s="35"/>
      <c r="K100" s="35"/>
      <c r="L100" s="26"/>
      <c r="M100" s="2"/>
    </row>
    <row r="101" spans="2:13" s="34" customFormat="1" ht="15.75" x14ac:dyDescent="0.25">
      <c r="B101" s="3"/>
      <c r="C101" s="2"/>
      <c r="E101" s="36"/>
      <c r="F101" s="35"/>
      <c r="G101" s="39"/>
      <c r="H101" s="35"/>
      <c r="I101" s="35"/>
      <c r="J101" s="35"/>
      <c r="K101" s="35"/>
      <c r="L101" s="26"/>
      <c r="M101" s="2"/>
    </row>
    <row r="102" spans="2:13" s="34" customFormat="1" ht="15.75" x14ac:dyDescent="0.25">
      <c r="B102" s="3"/>
      <c r="C102" s="2"/>
      <c r="E102" s="36"/>
      <c r="F102" s="35"/>
      <c r="G102" s="39"/>
      <c r="H102" s="35"/>
      <c r="I102" s="35"/>
      <c r="J102" s="35"/>
      <c r="K102" s="35"/>
      <c r="L102" s="26"/>
      <c r="M102" s="2"/>
    </row>
    <row r="103" spans="2:13" s="34" customFormat="1" ht="15.75" x14ac:dyDescent="0.25">
      <c r="B103" s="3"/>
      <c r="C103" s="2"/>
      <c r="E103" s="36"/>
      <c r="F103" s="35"/>
      <c r="G103" s="39"/>
      <c r="H103" s="35"/>
      <c r="I103" s="35"/>
      <c r="J103" s="35"/>
      <c r="K103" s="35"/>
      <c r="L103" s="26"/>
      <c r="M103" s="2"/>
    </row>
    <row r="104" spans="2:13" s="34" customFormat="1" ht="15.75" x14ac:dyDescent="0.25">
      <c r="B104" s="3"/>
      <c r="C104" s="2"/>
      <c r="E104" s="36"/>
      <c r="F104" s="35"/>
      <c r="G104" s="39"/>
      <c r="H104" s="35"/>
      <c r="I104" s="35"/>
      <c r="J104" s="35"/>
      <c r="K104" s="35"/>
      <c r="L104" s="26"/>
      <c r="M104" s="2"/>
    </row>
    <row r="105" spans="2:13" s="34" customFormat="1" ht="15.75" x14ac:dyDescent="0.25">
      <c r="B105" s="3"/>
      <c r="C105" s="2"/>
      <c r="E105" s="36"/>
      <c r="F105" s="35"/>
      <c r="G105" s="39"/>
      <c r="H105" s="35"/>
      <c r="I105" s="35"/>
      <c r="J105" s="35"/>
      <c r="K105" s="35"/>
      <c r="L105" s="26"/>
      <c r="M105" s="2"/>
    </row>
    <row r="106" spans="2:13" s="34" customFormat="1" ht="15.75" x14ac:dyDescent="0.25">
      <c r="B106" s="3"/>
      <c r="C106" s="2"/>
      <c r="E106" s="36"/>
      <c r="F106" s="35"/>
      <c r="G106" s="39"/>
      <c r="H106" s="35"/>
      <c r="I106" s="35"/>
      <c r="J106" s="35"/>
      <c r="K106" s="35"/>
      <c r="L106" s="26"/>
      <c r="M106" s="2"/>
    </row>
    <row r="107" spans="2:13" s="34" customFormat="1" ht="15.75" x14ac:dyDescent="0.25">
      <c r="B107" s="3"/>
      <c r="C107" s="2"/>
      <c r="E107" s="36"/>
      <c r="F107" s="35"/>
      <c r="G107" s="39"/>
      <c r="H107" s="35"/>
      <c r="I107" s="35"/>
      <c r="J107" s="35"/>
      <c r="K107" s="35"/>
      <c r="L107" s="26"/>
      <c r="M107" s="2"/>
    </row>
    <row r="108" spans="2:13" s="34" customFormat="1" ht="15.75" x14ac:dyDescent="0.25">
      <c r="B108" s="3"/>
      <c r="C108" s="2"/>
      <c r="E108" s="36"/>
      <c r="F108" s="35"/>
      <c r="G108" s="39"/>
      <c r="H108" s="35"/>
      <c r="I108" s="35"/>
      <c r="J108" s="35"/>
      <c r="K108" s="35"/>
      <c r="L108" s="26"/>
      <c r="M108" s="2"/>
    </row>
    <row r="109" spans="2:13" s="34" customFormat="1" ht="15.75" x14ac:dyDescent="0.25">
      <c r="B109" s="3"/>
      <c r="C109" s="2"/>
      <c r="E109" s="36"/>
      <c r="F109" s="35"/>
      <c r="G109" s="39"/>
      <c r="H109" s="35"/>
      <c r="I109" s="35"/>
      <c r="J109" s="35"/>
      <c r="K109" s="35"/>
      <c r="L109" s="26"/>
      <c r="M109" s="2"/>
    </row>
    <row r="110" spans="2:13" s="34" customFormat="1" ht="11.25" customHeight="1" x14ac:dyDescent="0.25">
      <c r="B110" s="3"/>
      <c r="C110" s="2"/>
      <c r="E110" s="36"/>
      <c r="F110" s="35"/>
      <c r="G110" s="39"/>
      <c r="H110" s="35"/>
      <c r="I110" s="35"/>
      <c r="J110" s="35"/>
      <c r="K110" s="35"/>
      <c r="L110" s="26"/>
      <c r="M110" s="2"/>
    </row>
    <row r="111" spans="2:13" s="34" customFormat="1" ht="15.75" hidden="1" x14ac:dyDescent="0.25">
      <c r="B111" s="3"/>
      <c r="C111" s="2"/>
      <c r="E111" s="36"/>
      <c r="F111" s="35"/>
      <c r="G111" s="39"/>
      <c r="H111" s="35"/>
      <c r="I111" s="35"/>
      <c r="J111" s="35"/>
      <c r="K111" s="35"/>
      <c r="L111" s="26"/>
      <c r="M111" s="2"/>
    </row>
    <row r="112" spans="2:13" s="34" customFormat="1" ht="15.75" hidden="1" x14ac:dyDescent="0.25">
      <c r="B112" s="3"/>
      <c r="C112" s="2"/>
      <c r="E112" s="36"/>
      <c r="F112" s="35"/>
      <c r="G112" s="39"/>
      <c r="H112" s="35"/>
      <c r="I112" s="35"/>
      <c r="J112" s="35"/>
      <c r="K112" s="35"/>
      <c r="L112" s="26"/>
      <c r="M112" s="2"/>
    </row>
    <row r="113" spans="2:13" s="34" customFormat="1" ht="15.75" hidden="1" x14ac:dyDescent="0.25">
      <c r="B113" s="3"/>
      <c r="C113" s="2"/>
      <c r="E113" s="36"/>
      <c r="F113" s="35"/>
      <c r="G113" s="39"/>
      <c r="H113" s="35"/>
      <c r="I113" s="35"/>
      <c r="J113" s="35"/>
      <c r="K113" s="35"/>
      <c r="L113" s="26"/>
      <c r="M113" s="2"/>
    </row>
    <row r="114" spans="2:13" s="34" customFormat="1" ht="15.75" hidden="1" x14ac:dyDescent="0.25">
      <c r="B114" s="3"/>
      <c r="C114" s="2"/>
      <c r="E114" s="36"/>
      <c r="F114" s="35"/>
      <c r="G114" s="39"/>
      <c r="H114" s="35"/>
      <c r="I114" s="35"/>
      <c r="J114" s="35"/>
      <c r="K114" s="35"/>
      <c r="L114" s="26"/>
      <c r="M114" s="2"/>
    </row>
    <row r="115" spans="2:13" s="34" customFormat="1" ht="15.75" hidden="1" x14ac:dyDescent="0.25">
      <c r="B115" s="3"/>
      <c r="C115" s="2"/>
      <c r="E115" s="36"/>
      <c r="F115" s="35"/>
      <c r="G115" s="39"/>
      <c r="H115" s="35"/>
      <c r="I115" s="35"/>
      <c r="J115" s="35"/>
      <c r="K115" s="35"/>
      <c r="L115" s="26"/>
      <c r="M115" s="2"/>
    </row>
    <row r="116" spans="2:13" s="34" customFormat="1" ht="15.75" hidden="1" x14ac:dyDescent="0.25">
      <c r="B116" s="3"/>
      <c r="C116" s="2"/>
      <c r="E116" s="36"/>
      <c r="F116" s="35"/>
      <c r="G116" s="39"/>
      <c r="H116" s="35"/>
      <c r="I116" s="35"/>
      <c r="J116" s="35"/>
      <c r="K116" s="35"/>
      <c r="L116" s="26"/>
      <c r="M116" s="2"/>
    </row>
    <row r="117" spans="2:13" s="34" customFormat="1" ht="15.75" hidden="1" x14ac:dyDescent="0.25">
      <c r="B117" s="3"/>
      <c r="C117" s="2"/>
      <c r="E117" s="36"/>
      <c r="F117" s="35"/>
      <c r="G117" s="39"/>
      <c r="H117" s="35"/>
      <c r="I117" s="35"/>
      <c r="J117" s="35"/>
      <c r="K117" s="35"/>
      <c r="L117" s="26"/>
      <c r="M117" s="2"/>
    </row>
    <row r="118" spans="2:13" s="34" customFormat="1" ht="15.75" hidden="1" x14ac:dyDescent="0.25">
      <c r="B118" s="3"/>
      <c r="C118" s="2"/>
      <c r="E118" s="36"/>
      <c r="F118" s="35"/>
      <c r="G118" s="39"/>
      <c r="H118" s="35"/>
      <c r="I118" s="35"/>
      <c r="J118" s="35"/>
      <c r="K118" s="35"/>
      <c r="L118" s="26"/>
      <c r="M118" s="2"/>
    </row>
    <row r="119" spans="2:13" s="34" customFormat="1" ht="15.75" hidden="1" x14ac:dyDescent="0.25">
      <c r="B119" s="3"/>
      <c r="C119" s="2"/>
      <c r="E119" s="36"/>
      <c r="F119" s="35"/>
      <c r="G119" s="39"/>
      <c r="H119" s="35"/>
      <c r="I119" s="35"/>
      <c r="J119" s="35"/>
      <c r="K119" s="35"/>
      <c r="L119" s="26"/>
      <c r="M119" s="2"/>
    </row>
    <row r="120" spans="2:13" s="34" customFormat="1" ht="15.75" hidden="1" x14ac:dyDescent="0.25">
      <c r="B120" s="3"/>
      <c r="C120" s="2"/>
      <c r="E120" s="36"/>
      <c r="F120" s="35"/>
      <c r="G120" s="39"/>
      <c r="H120" s="35"/>
      <c r="I120" s="35"/>
      <c r="J120" s="35"/>
      <c r="K120" s="35"/>
      <c r="L120" s="26"/>
      <c r="M120" s="2"/>
    </row>
    <row r="121" spans="2:13" s="34" customFormat="1" ht="15.75" hidden="1" x14ac:dyDescent="0.25">
      <c r="B121" s="3"/>
      <c r="C121" s="2"/>
      <c r="E121" s="36"/>
      <c r="F121" s="35"/>
      <c r="G121" s="39"/>
      <c r="H121" s="35"/>
      <c r="I121" s="35"/>
      <c r="J121" s="35"/>
      <c r="K121" s="35"/>
      <c r="L121" s="26"/>
      <c r="M121" s="2"/>
    </row>
    <row r="122" spans="2:13" s="34" customFormat="1" ht="15.75" hidden="1" x14ac:dyDescent="0.25">
      <c r="B122" s="3"/>
      <c r="C122" s="2"/>
      <c r="E122" s="36"/>
      <c r="F122" s="35"/>
      <c r="G122" s="39"/>
      <c r="H122" s="35"/>
      <c r="I122" s="35"/>
      <c r="J122" s="35"/>
      <c r="K122" s="35"/>
      <c r="L122" s="26"/>
      <c r="M122" s="2"/>
    </row>
    <row r="123" spans="2:13" s="34" customFormat="1" ht="15.75" hidden="1" x14ac:dyDescent="0.25">
      <c r="B123" s="3"/>
      <c r="C123" s="2"/>
      <c r="E123" s="36"/>
      <c r="F123" s="35"/>
      <c r="G123" s="39"/>
      <c r="H123" s="35"/>
      <c r="I123" s="35"/>
      <c r="J123" s="35"/>
      <c r="K123" s="35"/>
      <c r="L123" s="26"/>
      <c r="M123" s="2"/>
    </row>
    <row r="124" spans="2:13" s="34" customFormat="1" ht="15.75" hidden="1" x14ac:dyDescent="0.25">
      <c r="B124" s="3"/>
      <c r="C124" s="2"/>
      <c r="E124" s="36"/>
      <c r="F124" s="35"/>
      <c r="G124" s="39"/>
      <c r="H124" s="35"/>
      <c r="I124" s="35"/>
      <c r="J124" s="35"/>
      <c r="K124" s="35"/>
      <c r="L124" s="26"/>
      <c r="M124" s="2"/>
    </row>
    <row r="125" spans="2:13" s="34" customFormat="1" ht="15.75" hidden="1" x14ac:dyDescent="0.25">
      <c r="B125" s="3"/>
      <c r="C125" s="2"/>
      <c r="E125" s="36"/>
      <c r="F125" s="35"/>
      <c r="G125" s="39"/>
      <c r="H125" s="35"/>
      <c r="I125" s="35"/>
      <c r="J125" s="35"/>
      <c r="K125" s="35"/>
      <c r="L125" s="26"/>
      <c r="M125" s="2"/>
    </row>
    <row r="126" spans="2:13" s="34" customFormat="1" ht="15.75" hidden="1" x14ac:dyDescent="0.25">
      <c r="B126" s="3"/>
      <c r="C126" s="2"/>
      <c r="E126" s="36"/>
      <c r="F126" s="35"/>
      <c r="G126" s="39"/>
      <c r="H126" s="35"/>
      <c r="I126" s="35"/>
      <c r="J126" s="35"/>
      <c r="K126" s="35"/>
      <c r="L126" s="26"/>
      <c r="M126" s="2"/>
    </row>
    <row r="127" spans="2:13" s="34" customFormat="1" ht="15.75" hidden="1" x14ac:dyDescent="0.25">
      <c r="B127" s="3"/>
      <c r="C127" s="2"/>
      <c r="E127" s="36"/>
      <c r="F127" s="35"/>
      <c r="G127" s="39"/>
      <c r="H127" s="35"/>
      <c r="I127" s="35"/>
      <c r="J127" s="35"/>
      <c r="K127" s="35"/>
      <c r="L127" s="26"/>
      <c r="M127" s="2"/>
    </row>
    <row r="128" spans="2:13" s="34" customFormat="1" ht="15.75" hidden="1" x14ac:dyDescent="0.25">
      <c r="B128" s="3"/>
      <c r="C128" s="2"/>
      <c r="E128" s="36"/>
      <c r="F128" s="35"/>
      <c r="G128" s="39"/>
      <c r="H128" s="35"/>
      <c r="I128" s="35"/>
      <c r="J128" s="35"/>
      <c r="K128" s="35"/>
      <c r="L128" s="26"/>
      <c r="M128" s="2"/>
    </row>
    <row r="129" spans="2:13" s="34" customFormat="1" ht="15.75" hidden="1" x14ac:dyDescent="0.25">
      <c r="B129" s="3"/>
      <c r="C129" s="2"/>
      <c r="E129" s="36"/>
      <c r="F129" s="35"/>
      <c r="G129" s="39"/>
      <c r="H129" s="35"/>
      <c r="I129" s="35"/>
      <c r="J129" s="35"/>
      <c r="K129" s="35"/>
      <c r="L129" s="26"/>
      <c r="M129" s="2"/>
    </row>
    <row r="130" spans="2:13" s="34" customFormat="1" ht="15.75" hidden="1" x14ac:dyDescent="0.25">
      <c r="B130" s="3"/>
      <c r="C130" s="2"/>
      <c r="E130" s="36"/>
      <c r="F130" s="35"/>
      <c r="G130" s="39"/>
      <c r="H130" s="35"/>
      <c r="I130" s="35"/>
      <c r="J130" s="35"/>
      <c r="K130" s="35"/>
      <c r="L130" s="26"/>
      <c r="M130" s="2"/>
    </row>
    <row r="131" spans="2:13" s="2" customFormat="1" ht="15.75" hidden="1" x14ac:dyDescent="0.25">
      <c r="B131" s="3"/>
      <c r="D131" s="34"/>
      <c r="E131" s="36"/>
      <c r="F131" s="35"/>
      <c r="G131" s="39"/>
      <c r="H131" s="35"/>
      <c r="I131" s="35"/>
      <c r="J131" s="35"/>
      <c r="K131" s="35"/>
      <c r="L131" s="26"/>
    </row>
    <row r="132" spans="2:13" s="3" customFormat="1" ht="15.75" hidden="1" x14ac:dyDescent="0.25"/>
    <row r="133" spans="2:13" s="3" customFormat="1" ht="15.75" hidden="1" x14ac:dyDescent="0.25"/>
    <row r="134" spans="2:13" s="3" customFormat="1" ht="15.75" hidden="1" x14ac:dyDescent="0.25"/>
    <row r="135" spans="2:13" s="3" customFormat="1" ht="15.75" hidden="1" x14ac:dyDescent="0.25"/>
    <row r="136" spans="2:13" s="3" customFormat="1" ht="15.75" hidden="1" x14ac:dyDescent="0.25"/>
    <row r="137" spans="2:13" s="3" customFormat="1" ht="15.75" hidden="1" x14ac:dyDescent="0.25"/>
    <row r="138" spans="2:13" s="3" customFormat="1" ht="15.75" hidden="1" x14ac:dyDescent="0.25"/>
    <row r="139" spans="2:13" s="3" customFormat="1" ht="15.75" hidden="1" x14ac:dyDescent="0.25"/>
    <row r="140" spans="2:13" s="3" customFormat="1" ht="15.75" hidden="1" x14ac:dyDescent="0.25"/>
    <row r="141" spans="2:13" s="3" customFormat="1" ht="15.75" hidden="1" x14ac:dyDescent="0.25"/>
    <row r="142" spans="2:13" s="3" customFormat="1" ht="15.75" hidden="1" x14ac:dyDescent="0.25"/>
    <row r="143" spans="2:13" s="3" customFormat="1" ht="15.75" hidden="1" x14ac:dyDescent="0.25"/>
    <row r="144" spans="2:13" s="3" customFormat="1" ht="15.75" hidden="1" x14ac:dyDescent="0.25"/>
    <row r="145" s="3" customFormat="1" ht="15.75" x14ac:dyDescent="0.25"/>
  </sheetData>
  <mergeCells count="13">
    <mergeCell ref="C61:L62"/>
    <mergeCell ref="B1:L1"/>
    <mergeCell ref="B2:L2"/>
    <mergeCell ref="B3:L3"/>
    <mergeCell ref="B54:L54"/>
    <mergeCell ref="B55:L55"/>
    <mergeCell ref="C87:L88"/>
    <mergeCell ref="C63:L64"/>
    <mergeCell ref="C70:L71"/>
    <mergeCell ref="C75:L76"/>
    <mergeCell ref="C77:L79"/>
    <mergeCell ref="C80:L81"/>
    <mergeCell ref="C82:L85"/>
  </mergeCells>
  <printOptions horizontalCentered="1"/>
  <pageMargins left="0.7" right="0.7" top="0.75" bottom="0.75" header="0.3" footer="0.3"/>
  <pageSetup scale="68" firstPageNumber="7" fitToHeight="0" orientation="portrait" r:id="rId1"/>
  <headerFooter scaleWithDoc="0" alignWithMargins="0">
    <oddFooter>Page &amp;P of &amp;N</oddFooter>
  </headerFooter>
  <rowBreaks count="1" manualBreakCount="1">
    <brk id="56" min="1" max="11"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Example ICR Schedule</vt:lpstr>
      <vt:lpstr>'Example ICR Schedule'!Print_Area</vt:lpstr>
      <vt:lpstr>'Example ICR Schedule'!Print_Titles</vt:lpstr>
    </vt:vector>
  </TitlesOfParts>
  <Company>WSDOT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Indirect Cost Rate Schedule Example</dc:title>
  <dc:creator>Harvey, Schatzie</dc:creator>
  <cp:lastModifiedBy>Ferris, Rachel</cp:lastModifiedBy>
  <dcterms:created xsi:type="dcterms:W3CDTF">2020-02-05T15:53:46Z</dcterms:created>
  <dcterms:modified xsi:type="dcterms:W3CDTF">2020-02-06T00:46:51Z</dcterms:modified>
</cp:coreProperties>
</file>